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aivanovic_socskrb_hr/Documents/Dokumenti/Financ.plan/2026.-2028/IZVRŠENJE FIN.PLANA 1.-6.2026.GOD/"/>
    </mc:Choice>
  </mc:AlternateContent>
  <xr:revisionPtr revIDLastSave="2" documentId="13_ncr:1_{EB9A3A9B-710A-45B9-B6AD-27B7A834705A}" xr6:coauthVersionLast="47" xr6:coauthVersionMax="47" xr10:uidLastSave="{818DD2E0-4E3E-4746-B655-55A851D7595E}"/>
  <bookViews>
    <workbookView xWindow="-120" yWindow="-120" windowWidth="29040" windowHeight="15720" activeTab="1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rashoda'!$B$1:$H$85</definedName>
    <definedName name="_xlnm.Print_Area" localSheetId="0">SAŽETAK!$B$1:$J$27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I12" i="3"/>
  <c r="F16" i="7"/>
  <c r="G123" i="7"/>
  <c r="G124" i="7"/>
  <c r="G130" i="7"/>
  <c r="I25" i="1"/>
  <c r="G111" i="7"/>
  <c r="G110" i="7"/>
  <c r="G109" i="7" s="1"/>
  <c r="F109" i="7"/>
  <c r="G108" i="7" l="1"/>
  <c r="F108" i="7"/>
  <c r="F107" i="7" s="1"/>
  <c r="I82" i="3"/>
  <c r="G82" i="3"/>
  <c r="G147" i="7"/>
  <c r="G145" i="7"/>
  <c r="G141" i="7"/>
  <c r="G138" i="7"/>
  <c r="G135" i="7"/>
  <c r="F133" i="7"/>
  <c r="F132" i="7" s="1"/>
  <c r="G128" i="7"/>
  <c r="G118" i="7"/>
  <c r="G117" i="7" s="1"/>
  <c r="G121" i="7"/>
  <c r="F116" i="7"/>
  <c r="F115" i="7" s="1"/>
  <c r="G104" i="7"/>
  <c r="G99" i="7"/>
  <c r="H80" i="3"/>
  <c r="H11" i="3"/>
  <c r="H108" i="7" l="1"/>
  <c r="G107" i="7"/>
  <c r="H107" i="7" s="1"/>
  <c r="G140" i="7"/>
  <c r="H140" i="7" s="1"/>
  <c r="G134" i="7"/>
  <c r="F114" i="7"/>
  <c r="G133" i="7" l="1"/>
  <c r="H133" i="7" s="1"/>
  <c r="H134" i="7"/>
  <c r="H117" i="7"/>
  <c r="I81" i="3"/>
  <c r="I80" i="3" s="1"/>
  <c r="J46" i="3"/>
  <c r="I42" i="3"/>
  <c r="G42" i="3"/>
  <c r="F80" i="7"/>
  <c r="F79" i="7" s="1"/>
  <c r="G93" i="7"/>
  <c r="G28" i="7"/>
  <c r="E7" i="5"/>
  <c r="D7" i="5"/>
  <c r="C7" i="5"/>
  <c r="G9" i="5"/>
  <c r="F9" i="5"/>
  <c r="E25" i="5"/>
  <c r="D25" i="5"/>
  <c r="C25" i="5"/>
  <c r="G27" i="5"/>
  <c r="F27" i="5"/>
  <c r="E35" i="5"/>
  <c r="D35" i="5"/>
  <c r="C35" i="5"/>
  <c r="G36" i="5"/>
  <c r="F36" i="5"/>
  <c r="G18" i="5"/>
  <c r="F18" i="5"/>
  <c r="E17" i="5"/>
  <c r="D17" i="5"/>
  <c r="C17" i="5"/>
  <c r="G132" i="7" l="1"/>
  <c r="H132" i="7" s="1"/>
  <c r="G75" i="7"/>
  <c r="G74" i="7" s="1"/>
  <c r="I74" i="3"/>
  <c r="I73" i="3" s="1"/>
  <c r="G74" i="3"/>
  <c r="G73" i="3" s="1"/>
  <c r="G116" i="7" l="1"/>
  <c r="K14" i="1"/>
  <c r="H123" i="7" l="1"/>
  <c r="G115" i="7"/>
  <c r="H116" i="7"/>
  <c r="H32" i="3"/>
  <c r="G114" i="7" l="1"/>
  <c r="H114" i="7" s="1"/>
  <c r="H115" i="7"/>
  <c r="F102" i="7"/>
  <c r="F37" i="5" l="1"/>
  <c r="H31" i="3" l="1"/>
  <c r="G81" i="3" l="1"/>
  <c r="G80" i="3" s="1"/>
  <c r="I21" i="3" l="1"/>
  <c r="I13" i="3"/>
  <c r="J14" i="3"/>
  <c r="J53" i="3"/>
  <c r="F19" i="5"/>
  <c r="G70" i="7" l="1"/>
  <c r="G55" i="7"/>
  <c r="C7" i="8" l="1"/>
  <c r="C39" i="5"/>
  <c r="C32" i="5"/>
  <c r="C29" i="5"/>
  <c r="C21" i="5"/>
  <c r="C14" i="5"/>
  <c r="C11" i="5"/>
  <c r="G77" i="3"/>
  <c r="G76" i="3" s="1"/>
  <c r="G70" i="3"/>
  <c r="G69" i="3" s="1"/>
  <c r="G64" i="3"/>
  <c r="G54" i="3"/>
  <c r="G47" i="3"/>
  <c r="G39" i="3"/>
  <c r="G37" i="3"/>
  <c r="G34" i="3"/>
  <c r="G24" i="3"/>
  <c r="G23" i="3" s="1"/>
  <c r="G21" i="3"/>
  <c r="G19" i="3"/>
  <c r="G16" i="3"/>
  <c r="G15" i="3" s="1"/>
  <c r="G13" i="3"/>
  <c r="G23" i="1"/>
  <c r="G15" i="1"/>
  <c r="G12" i="1"/>
  <c r="G16" i="1" l="1"/>
  <c r="G25" i="1" s="1"/>
  <c r="G26" i="1" s="1"/>
  <c r="G27" i="1" s="1"/>
  <c r="C6" i="5"/>
  <c r="C24" i="5"/>
  <c r="G33" i="3"/>
  <c r="G41" i="3"/>
  <c r="G18" i="3"/>
  <c r="J13" i="3"/>
  <c r="G32" i="3" l="1"/>
  <c r="G11" i="3"/>
  <c r="G10" i="3"/>
  <c r="J14" i="1"/>
  <c r="J67" i="3" l="1"/>
  <c r="G20" i="7"/>
  <c r="J82" i="3"/>
  <c r="G32" i="7" l="1"/>
  <c r="G66" i="7"/>
  <c r="G31" i="3" l="1"/>
  <c r="F64" i="7"/>
  <c r="F63" i="7" s="1"/>
  <c r="G103" i="7" l="1"/>
  <c r="G88" i="7"/>
  <c r="G49" i="7"/>
  <c r="G25" i="7"/>
  <c r="G23" i="7"/>
  <c r="G72" i="7"/>
  <c r="H103" i="7" l="1"/>
  <c r="G102" i="7"/>
  <c r="H102" i="7" s="1"/>
  <c r="G65" i="7"/>
  <c r="G64" i="7" s="1"/>
  <c r="G63" i="7" l="1"/>
  <c r="H64" i="7"/>
  <c r="H65" i="7"/>
  <c r="H12" i="7" l="1"/>
  <c r="H63" i="7"/>
  <c r="I39" i="3"/>
  <c r="I37" i="3"/>
  <c r="K81" i="3" l="1"/>
  <c r="K80" i="3" l="1"/>
  <c r="I19" i="3"/>
  <c r="I16" i="3"/>
  <c r="G98" i="7" l="1"/>
  <c r="G97" i="7" s="1"/>
  <c r="F97" i="7"/>
  <c r="F96" i="7" s="1"/>
  <c r="G90" i="7"/>
  <c r="G82" i="7"/>
  <c r="G81" i="7" s="1"/>
  <c r="G80" i="7" s="1"/>
  <c r="G79" i="7" s="1"/>
  <c r="G59" i="7"/>
  <c r="G58" i="7" s="1"/>
  <c r="G54" i="7"/>
  <c r="G39" i="7"/>
  <c r="G27" i="7" s="1"/>
  <c r="G19" i="7"/>
  <c r="G18" i="7" l="1"/>
  <c r="H79" i="7"/>
  <c r="G96" i="7"/>
  <c r="G87" i="7"/>
  <c r="F86" i="7"/>
  <c r="F85" i="7" s="1"/>
  <c r="H98" i="7"/>
  <c r="H97" i="7"/>
  <c r="F18" i="7"/>
  <c r="F17" i="7" s="1"/>
  <c r="H54" i="7"/>
  <c r="H58" i="7"/>
  <c r="H19" i="7"/>
  <c r="F9" i="7" l="1"/>
  <c r="F78" i="7"/>
  <c r="H14" i="7"/>
  <c r="H96" i="7"/>
  <c r="H87" i="7"/>
  <c r="H27" i="7"/>
  <c r="G17" i="7"/>
  <c r="G16" i="7" s="1"/>
  <c r="H10" i="7" l="1"/>
  <c r="H17" i="7"/>
  <c r="H16" i="7"/>
  <c r="H18" i="7"/>
  <c r="F9" i="8"/>
  <c r="G8" i="8"/>
  <c r="F8" i="8"/>
  <c r="E7" i="8"/>
  <c r="D7" i="8"/>
  <c r="F7" i="8" l="1"/>
  <c r="G7" i="8"/>
  <c r="G40" i="5"/>
  <c r="F40" i="5"/>
  <c r="G37" i="5"/>
  <c r="G33" i="5"/>
  <c r="F33" i="5"/>
  <c r="G30" i="5"/>
  <c r="F30" i="5"/>
  <c r="G26" i="5"/>
  <c r="F26" i="5"/>
  <c r="G22" i="5"/>
  <c r="F22" i="5"/>
  <c r="G19" i="5"/>
  <c r="G15" i="5"/>
  <c r="F15" i="5"/>
  <c r="G12" i="5"/>
  <c r="F12" i="5"/>
  <c r="G8" i="5"/>
  <c r="F8" i="5"/>
  <c r="E39" i="5"/>
  <c r="D39" i="5"/>
  <c r="E32" i="5"/>
  <c r="D32" i="5"/>
  <c r="E29" i="5"/>
  <c r="D29" i="5"/>
  <c r="E21" i="5"/>
  <c r="D21" i="5"/>
  <c r="E14" i="5"/>
  <c r="D14" i="5"/>
  <c r="E11" i="5"/>
  <c r="D11" i="5"/>
  <c r="F25" i="5"/>
  <c r="E24" i="5" l="1"/>
  <c r="G25" i="5"/>
  <c r="D24" i="5"/>
  <c r="E6" i="5"/>
  <c r="D6" i="5"/>
  <c r="G7" i="5"/>
  <c r="F35" i="5"/>
  <c r="F32" i="5"/>
  <c r="F29" i="5"/>
  <c r="G35" i="5"/>
  <c r="G32" i="5"/>
  <c r="G29" i="5"/>
  <c r="G39" i="5"/>
  <c r="F39" i="5"/>
  <c r="G21" i="5"/>
  <c r="G11" i="5"/>
  <c r="G14" i="5"/>
  <c r="G17" i="5"/>
  <c r="F24" i="5" l="1"/>
  <c r="G24" i="5"/>
  <c r="G6" i="5"/>
  <c r="F14" i="5" l="1"/>
  <c r="F21" i="5"/>
  <c r="F17" i="5"/>
  <c r="F11" i="5"/>
  <c r="F7" i="5"/>
  <c r="J85" i="3"/>
  <c r="J79" i="3"/>
  <c r="J78" i="3"/>
  <c r="J72" i="3"/>
  <c r="J71" i="3"/>
  <c r="J68" i="3"/>
  <c r="J66" i="3"/>
  <c r="J65" i="3"/>
  <c r="J63" i="3"/>
  <c r="J62" i="3"/>
  <c r="J61" i="3"/>
  <c r="J60" i="3"/>
  <c r="J59" i="3"/>
  <c r="J58" i="3"/>
  <c r="J57" i="3"/>
  <c r="J56" i="3"/>
  <c r="J55" i="3"/>
  <c r="J52" i="3"/>
  <c r="J51" i="3"/>
  <c r="J50" i="3"/>
  <c r="J49" i="3"/>
  <c r="J48" i="3"/>
  <c r="J45" i="3"/>
  <c r="J44" i="3"/>
  <c r="J43" i="3"/>
  <c r="J40" i="3"/>
  <c r="J39" i="3"/>
  <c r="J38" i="3"/>
  <c r="J37" i="3"/>
  <c r="J36" i="3"/>
  <c r="J35" i="3"/>
  <c r="I77" i="3"/>
  <c r="I76" i="3" s="1"/>
  <c r="I70" i="3"/>
  <c r="I69" i="3" s="1"/>
  <c r="I64" i="3"/>
  <c r="I54" i="3"/>
  <c r="I47" i="3"/>
  <c r="I34" i="3"/>
  <c r="I33" i="3" s="1"/>
  <c r="K69" i="3" l="1"/>
  <c r="J69" i="3"/>
  <c r="I41" i="3"/>
  <c r="I32" i="3" s="1"/>
  <c r="J54" i="3"/>
  <c r="J47" i="3"/>
  <c r="J77" i="3"/>
  <c r="J76" i="3"/>
  <c r="J70" i="3"/>
  <c r="J34" i="3"/>
  <c r="J64" i="3"/>
  <c r="F6" i="5"/>
  <c r="J81" i="3"/>
  <c r="J42" i="3"/>
  <c r="I31" i="3" l="1"/>
  <c r="J32" i="3"/>
  <c r="J33" i="3"/>
  <c r="K41" i="3"/>
  <c r="J80" i="3"/>
  <c r="J41" i="3"/>
  <c r="K76" i="3"/>
  <c r="K33" i="3"/>
  <c r="J31" i="3" l="1"/>
  <c r="K32" i="3"/>
  <c r="K31" i="3" l="1"/>
  <c r="J26" i="3"/>
  <c r="J25" i="3"/>
  <c r="J22" i="3"/>
  <c r="J21" i="3"/>
  <c r="J20" i="3"/>
  <c r="J19" i="3"/>
  <c r="J17" i="3"/>
  <c r="J16" i="3"/>
  <c r="I24" i="3"/>
  <c r="I23" i="3" s="1"/>
  <c r="I18" i="3"/>
  <c r="K18" i="3" s="1"/>
  <c r="I15" i="3"/>
  <c r="I11" i="3" l="1"/>
  <c r="K12" i="3"/>
  <c r="J15" i="3"/>
  <c r="K23" i="3"/>
  <c r="J18" i="3"/>
  <c r="K15" i="3"/>
  <c r="H10" i="3"/>
  <c r="J23" i="3"/>
  <c r="J12" i="3"/>
  <c r="J24" i="3"/>
  <c r="I10" i="3"/>
  <c r="K11" i="3" l="1"/>
  <c r="J11" i="3"/>
  <c r="J10" i="3"/>
  <c r="K10" i="3"/>
  <c r="K24" i="1"/>
  <c r="J24" i="1"/>
  <c r="K13" i="1"/>
  <c r="J13" i="1"/>
  <c r="K10" i="1"/>
  <c r="J10" i="1"/>
  <c r="I15" i="1"/>
  <c r="I12" i="1"/>
  <c r="H26" i="1"/>
  <c r="H23" i="1"/>
  <c r="H15" i="1"/>
  <c r="H12" i="1"/>
  <c r="I23" i="1"/>
  <c r="K15" i="1" l="1"/>
  <c r="I16" i="1"/>
  <c r="H16" i="1"/>
  <c r="H27" i="1" s="1"/>
  <c r="J15" i="1"/>
  <c r="J12" i="1"/>
  <c r="K12" i="1"/>
  <c r="I26" i="1" l="1"/>
  <c r="K16" i="1"/>
  <c r="J16" i="1"/>
  <c r="I27" i="1" l="1"/>
  <c r="K26" i="1"/>
  <c r="K25" i="1"/>
  <c r="J25" i="1"/>
  <c r="J26" i="1"/>
  <c r="H81" i="7"/>
  <c r="H80" i="7" l="1"/>
  <c r="H11" i="7" l="1"/>
  <c r="G9" i="7"/>
  <c r="H9" i="7" s="1"/>
  <c r="H13" i="7" l="1"/>
  <c r="G92" i="7"/>
  <c r="H92" i="7" s="1"/>
  <c r="G86" i="7" l="1"/>
  <c r="G85" i="7" s="1"/>
  <c r="H86" i="7" l="1"/>
  <c r="H85" i="7" l="1"/>
  <c r="G78" i="7"/>
  <c r="H78" i="7" s="1"/>
</calcChain>
</file>

<file path=xl/sharedStrings.xml><?xml version="1.0" encoding="utf-8"?>
<sst xmlns="http://schemas.openxmlformats.org/spreadsheetml/2006/main" count="371" uniqueCount="168">
  <si>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</si>
  <si>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</si>
  <si>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</si>
  <si>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</si>
  <si>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</si>
  <si>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</si>
  <si>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</si>
  <si>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</si>
  <si>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</si>
  <si>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</si>
  <si>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</si>
  <si>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</si>
  <si>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</si>
  <si>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</si>
  <si>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</si>
  <si>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</si>
  <si>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</si>
  <si>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</si>
  <si>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</si>
  <si>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</si>
  <si>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</si>
  <si>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</si>
  <si>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</si>
  <si>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</si>
  <si>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</si>
  <si>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</si>
  <si>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</si>
  <si>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</si>
  <si>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</si>
  <si>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</si>
  <si>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</si>
  <si>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</si>
  <si>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</si>
  <si>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</si>
  <si>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</si>
  <si>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</si>
  <si>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</si>
  <si>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</si>
  <si>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</si>
  <si>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</si>
  <si>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</si>
  <si>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</si>
  <si>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</si>
  <si>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</si>
  <si>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</si>
  <si>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</si>
  <si>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</si>
  <si>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</si>
  <si>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</si>
  <si>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</si>
  <si>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</si>
  <si>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</si>
  <si>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UKUPNO PRIHODI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</si>
  <si>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</si>
  <si>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</si>
  <si>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</si>
  <si>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</si>
  <si>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</si>
  <si>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</si>
  <si>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</si>
  <si>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</si>
  <si>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</si>
  <si>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</si>
  <si>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Tekuće pomoći od izvanproračunskih korisnika</t>
  </si>
  <si>
    <t>Prihodi od pruženih usluga</t>
  </si>
  <si>
    <t>Tekuće donacije</t>
  </si>
  <si>
    <t>Prihodi iz nadležnog proračuna</t>
  </si>
  <si>
    <t>Prihodi iz nadležnog poračuna za financianje rashoda poslovanja</t>
  </si>
  <si>
    <t>Prihodi iz nadležnog poračuna za nabavu nefinancijske imovine</t>
  </si>
  <si>
    <t xml:space="preserve">Prihodi od upravnih i administrativnih pristojbi </t>
  </si>
  <si>
    <t>Donacije od pravnih i fizičkih osoba izvan opće države</t>
  </si>
  <si>
    <t>Plaće za posebne uvjete rada</t>
  </si>
  <si>
    <t>Ostali rashodi za zaposlene</t>
  </si>
  <si>
    <t>Doprinosi za zdrav.osiguranje</t>
  </si>
  <si>
    <t>Doprinosi na plaću</t>
  </si>
  <si>
    <t>Naknade za prijevoz, za rad na terenu i odvojen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</si>
  <si>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</si>
  <si>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</si>
  <si>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</si>
  <si>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</si>
  <si>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</si>
  <si>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</si>
  <si>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</si>
  <si>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</si>
  <si>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</si>
  <si>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</si>
  <si>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</si>
  <si>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</si>
  <si>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</si>
  <si>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</si>
  <si>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</si>
  <si>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</si>
  <si>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</si>
  <si>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</si>
  <si>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</t>
  </si>
  <si>
    <t>Naknade za rad predstavničkih i izvršnih tijela, povjerenstava i slično</t>
  </si>
  <si>
    <t>Premije osiguranja</t>
  </si>
  <si>
    <t>Pristojbe i naknade</t>
  </si>
  <si>
    <t>Ostali nespomenuti rashodi poslovanja</t>
  </si>
  <si>
    <t>Ostali financijski rashodi</t>
  </si>
  <si>
    <t>Bankarske usluge i usluge platnog prometa</t>
  </si>
  <si>
    <t>Zatezne kamate</t>
  </si>
  <si>
    <t>Ostale naknade građanima i kućanstvima iz proračuna</t>
  </si>
  <si>
    <t>Naknade građanima i kućanstvima u novcu</t>
  </si>
  <si>
    <t>Naknade građanima i kućanstvima u naravi</t>
  </si>
  <si>
    <t>Postrojenja i oprema</t>
  </si>
  <si>
    <t>Uređaji, strojevi i oprema za ostale namjene</t>
  </si>
  <si>
    <t>4 Prihodi za posebne namjena</t>
  </si>
  <si>
    <t>5 Pomoći</t>
  </si>
  <si>
    <t>6 Donacije</t>
  </si>
  <si>
    <t>52 Ostale pomoći</t>
  </si>
  <si>
    <t>43 Ostali prhodi za psebne namjene</t>
  </si>
  <si>
    <t xml:space="preserve">61 Donacije </t>
  </si>
  <si>
    <t>10 Socijalna zaštita</t>
  </si>
  <si>
    <t>109 Aktivnosti socijalne zaštite koje nisu drugdje svrstane</t>
  </si>
  <si>
    <t>101 Bolest i invaliditet</t>
  </si>
  <si>
    <t>Centar za pružanje uslga u zajednici Osijek-"JA kao i TI"</t>
  </si>
  <si>
    <t>Opći prihodi i primici</t>
  </si>
  <si>
    <t>Skrb o osobama s mentalnim oštećenjem</t>
  </si>
  <si>
    <t>Ostale naknade građ. i kućan.iz proračuna</t>
  </si>
  <si>
    <t>A 734193</t>
  </si>
  <si>
    <t>Prihodi za posebne namjene</t>
  </si>
  <si>
    <t>Vlastiti prihodi</t>
  </si>
  <si>
    <t>A 791010</t>
  </si>
  <si>
    <t>Pomoći</t>
  </si>
  <si>
    <t>Donacije</t>
  </si>
  <si>
    <t>Pomoći od izvanproračunskih korisnika</t>
  </si>
  <si>
    <t>Prihodi po posebnim propisima</t>
  </si>
  <si>
    <t xml:space="preserve">Ostali nespomenuti prihodi </t>
  </si>
  <si>
    <t>Prihodi iz nadležnog proračuna za financiranje redovne djelatnosti proračunskih korisnika</t>
  </si>
  <si>
    <t>SKRB ZA SOCIJALNO OSJETLJIVE SKUPINE</t>
  </si>
  <si>
    <t>Naknade za rad predstav.i izvrš.tijela, povjeren. i sl.</t>
  </si>
  <si>
    <t>Uredski materijal i ostali mater.rashodi</t>
  </si>
  <si>
    <t>Materijal i dijelovi za tekuće i invest.održavanje</t>
  </si>
  <si>
    <t>4=3/2*100</t>
  </si>
  <si>
    <t>IZVORI FINANCIRANJA UKUPNO</t>
  </si>
  <si>
    <t xml:space="preserve"> Opći prihodi i primici</t>
  </si>
  <si>
    <t xml:space="preserve"> Vlastiti prihodi</t>
  </si>
  <si>
    <t>Skrb o osobama s mentalnim oštećenjem, ostali izvori</t>
  </si>
  <si>
    <t>5=4/2*100</t>
  </si>
  <si>
    <t>6=4/3*100</t>
  </si>
  <si>
    <t>6=4/2*100</t>
  </si>
  <si>
    <t>Rashodi za nabavu proizvedene dugotrajne imovine</t>
  </si>
  <si>
    <t>Financijski rashodi</t>
  </si>
  <si>
    <t>Rashodi za nabavu proizvedene dug. imovine</t>
  </si>
  <si>
    <t>Potpore</t>
  </si>
  <si>
    <t>Prijenosi između proračunskih korisnika istog proračuna</t>
  </si>
  <si>
    <t>Tekući prijenosi između prorač.korisnika istog proračuna</t>
  </si>
  <si>
    <t xml:space="preserve">OSTVARENJE/    IZVRŠENJE 
1.-6.2025. </t>
  </si>
  <si>
    <t xml:space="preserve">OSTVARENJE/ IZVRŠENJE 
1.-6.2025. </t>
  </si>
  <si>
    <t xml:space="preserve"> IZVRŠENJE 
1.-6.2025. </t>
  </si>
  <si>
    <t xml:space="preserve">OSTVARENJE/IZVRŠENJE 
1.-6.2025. </t>
  </si>
  <si>
    <t>Uredska oprema i namještaj</t>
  </si>
  <si>
    <t>Oprema za održavanje i zaštitu</t>
  </si>
  <si>
    <t>Naknada za korištenje privatnog automobila u službene svrhe</t>
  </si>
  <si>
    <t>IZVRŠENJE FINANCIJSKOG PLANA PRORAČUNSKOG KORISNIKA DRŽAVNOG PRORAČUNA
ZA PRVO POLUGODIŠTE 2026. GODINE</t>
  </si>
  <si>
    <t>IZVORNI PLAN ILI REBALANS 2026.</t>
  </si>
  <si>
    <t xml:space="preserve">OSTVARENJE/    IZVRŠENJE 
1.-6.2026. </t>
  </si>
  <si>
    <t xml:space="preserve">OSTVARENJE/ IZVRŠENJE 
1.-6.2026. </t>
  </si>
  <si>
    <t xml:space="preserve"> IZVRŠENJE 
1.-6.2026. </t>
  </si>
  <si>
    <t xml:space="preserve">OSTVARENJE/IZVRŠENJE 
1.-6.2026. </t>
  </si>
  <si>
    <t>56111 Europski socijalni fond plus</t>
  </si>
  <si>
    <t>T 795014</t>
  </si>
  <si>
    <t>Učinkoviti ljudski potencijali 2021.-2027. Projekt ESF+</t>
  </si>
  <si>
    <t>Europski socijalni fond plus</t>
  </si>
  <si>
    <t>Sredstva učešća za pomoći</t>
  </si>
  <si>
    <t>K 618391</t>
  </si>
  <si>
    <t>Hitne intervencije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</si>
</sst>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2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" fontId="0" fillId="0" borderId="0" xfId="0" applyNumberFormat="1"/>
    <xf numFmtId="4" fontId="9" fillId="3" borderId="3" xfId="0" applyNumberFormat="1" applyFont="1" applyFill="1" applyBorder="1" applyAlignment="1">
      <alignment vertical="center" wrapText="1"/>
    </xf>
    <xf numFmtId="0" fontId="6" fillId="3" borderId="3" xfId="0" quotePrefix="1" applyFont="1" applyFill="1" applyBorder="1" applyAlignment="1">
      <alignment wrapText="1"/>
    </xf>
    <xf numFmtId="3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3" borderId="3" xfId="0" applyNumberFormat="1" applyFont="1" applyFill="1" applyBorder="1" applyAlignment="1">
      <alignment vertical="center" wrapText="1"/>
    </xf>
    <xf numFmtId="4" fontId="17" fillId="3" borderId="3" xfId="0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/>
    </xf>
    <xf numFmtId="0" fontId="18" fillId="0" borderId="3" xfId="0" applyFont="1" applyBorder="1"/>
    <xf numFmtId="4" fontId="0" fillId="0" borderId="3" xfId="0" applyNumberFormat="1" applyBorder="1"/>
    <xf numFmtId="4" fontId="18" fillId="0" borderId="3" xfId="0" applyNumberFormat="1" applyFont="1" applyBorder="1"/>
    <xf numFmtId="165" fontId="18" fillId="0" borderId="3" xfId="0" applyNumberFormat="1" applyFont="1" applyBorder="1"/>
    <xf numFmtId="0" fontId="8" fillId="2" borderId="3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/>
    </xf>
    <xf numFmtId="164" fontId="3" fillId="0" borderId="0" xfId="0" applyNumberFormat="1" applyFont="1"/>
    <xf numFmtId="164" fontId="6" fillId="2" borderId="3" xfId="0" applyNumberFormat="1" applyFont="1" applyFill="1" applyBorder="1" applyAlignment="1">
      <alignment horizontal="center" vertical="center" wrapText="1"/>
    </xf>
    <xf numFmtId="164" fontId="15" fillId="2" borderId="3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18" fillId="0" borderId="0" xfId="0" applyNumberFormat="1" applyFont="1"/>
    <xf numFmtId="4" fontId="18" fillId="0" borderId="0" xfId="0" applyNumberFormat="1" applyFont="1" applyAlignment="1">
      <alignment horizontal="right" wrapText="1"/>
    </xf>
    <xf numFmtId="4" fontId="18" fillId="0" borderId="0" xfId="0" applyNumberFormat="1" applyFont="1" applyAlignment="1">
      <alignment wrapText="1"/>
    </xf>
    <xf numFmtId="4" fontId="3" fillId="2" borderId="0" xfId="0" applyNumberFormat="1" applyFont="1" applyFill="1" applyAlignment="1">
      <alignment horizontal="right" wrapText="1"/>
    </xf>
    <xf numFmtId="4" fontId="14" fillId="0" borderId="0" xfId="0" applyNumberFormat="1" applyFont="1" applyAlignment="1">
      <alignment vertical="top" wrapText="1"/>
    </xf>
    <xf numFmtId="0" fontId="19" fillId="0" borderId="3" xfId="0" applyFont="1" applyBorder="1"/>
    <xf numFmtId="165" fontId="19" fillId="0" borderId="3" xfId="0" applyNumberFormat="1" applyFont="1" applyBorder="1"/>
    <xf numFmtId="0" fontId="20" fillId="3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4" fontId="21" fillId="4" borderId="3" xfId="0" applyNumberFormat="1" applyFont="1" applyFill="1" applyBorder="1" applyAlignment="1">
      <alignment vertical="center" wrapText="1"/>
    </xf>
    <xf numFmtId="165" fontId="22" fillId="4" borderId="3" xfId="0" applyNumberFormat="1" applyFont="1" applyFill="1" applyBorder="1"/>
    <xf numFmtId="0" fontId="21" fillId="2" borderId="3" xfId="0" applyFont="1" applyFill="1" applyBorder="1" applyAlignment="1">
      <alignment horizontal="left" vertical="center" wrapText="1"/>
    </xf>
    <xf numFmtId="4" fontId="23" fillId="2" borderId="3" xfId="0" applyNumberFormat="1" applyFont="1" applyFill="1" applyBorder="1" applyAlignment="1">
      <alignment horizontal="right"/>
    </xf>
    <xf numFmtId="165" fontId="22" fillId="0" borderId="3" xfId="0" applyNumberFormat="1" applyFont="1" applyBorder="1"/>
    <xf numFmtId="0" fontId="24" fillId="2" borderId="3" xfId="0" quotePrefix="1" applyFont="1" applyFill="1" applyBorder="1" applyAlignment="1">
      <alignment horizontal="left" vertical="center" wrapText="1" indent="1"/>
    </xf>
    <xf numFmtId="4" fontId="22" fillId="0" borderId="3" xfId="0" applyNumberFormat="1" applyFont="1" applyBorder="1"/>
    <xf numFmtId="0" fontId="24" fillId="2" borderId="3" xfId="0" applyFont="1" applyFill="1" applyBorder="1" applyAlignment="1">
      <alignment horizontal="left" vertical="center" indent="1"/>
    </xf>
    <xf numFmtId="2" fontId="22" fillId="0" borderId="3" xfId="0" applyNumberFormat="1" applyFont="1" applyBorder="1"/>
    <xf numFmtId="0" fontId="22" fillId="0" borderId="3" xfId="0" applyFont="1" applyBorder="1"/>
    <xf numFmtId="0" fontId="24" fillId="2" borderId="3" xfId="0" applyFont="1" applyFill="1" applyBorder="1" applyAlignment="1">
      <alignment horizontal="left" vertical="center" wrapText="1" indent="1"/>
    </xf>
    <xf numFmtId="4" fontId="23" fillId="2" borderId="3" xfId="0" applyNumberFormat="1" applyFont="1" applyFill="1" applyBorder="1" applyAlignment="1">
      <alignment horizontal="right" wrapText="1"/>
    </xf>
    <xf numFmtId="4" fontId="23" fillId="0" borderId="3" xfId="0" applyNumberFormat="1" applyFont="1" applyBorder="1" applyAlignment="1">
      <alignment horizontal="right"/>
    </xf>
    <xf numFmtId="0" fontId="24" fillId="2" borderId="3" xfId="0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wrapText="1"/>
    </xf>
    <xf numFmtId="4" fontId="20" fillId="4" borderId="3" xfId="0" applyNumberFormat="1" applyFont="1" applyFill="1" applyBorder="1" applyAlignment="1">
      <alignment horizontal="right"/>
    </xf>
    <xf numFmtId="4" fontId="22" fillId="0" borderId="3" xfId="0" applyNumberFormat="1" applyFont="1" applyBorder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1" fillId="2" borderId="3" xfId="0" applyFont="1" applyFill="1" applyBorder="1" applyAlignment="1">
      <alignment horizontal="left" vertical="center" wrapText="1" indent="1"/>
    </xf>
    <xf numFmtId="0" fontId="21" fillId="6" borderId="3" xfId="0" applyFont="1" applyFill="1" applyBorder="1" applyAlignment="1">
      <alignment horizontal="left" vertical="center" wrapText="1"/>
    </xf>
    <xf numFmtId="4" fontId="20" fillId="6" borderId="3" xfId="0" applyNumberFormat="1" applyFont="1" applyFill="1" applyBorder="1"/>
    <xf numFmtId="165" fontId="26" fillId="6" borderId="3" xfId="0" applyNumberFormat="1" applyFont="1" applyFill="1" applyBorder="1"/>
    <xf numFmtId="4" fontId="20" fillId="2" borderId="3" xfId="0" applyNumberFormat="1" applyFont="1" applyFill="1" applyBorder="1"/>
    <xf numFmtId="165" fontId="26" fillId="0" borderId="3" xfId="0" applyNumberFormat="1" applyFont="1" applyBorder="1"/>
    <xf numFmtId="0" fontId="25" fillId="2" borderId="3" xfId="0" applyFont="1" applyFill="1" applyBorder="1" applyAlignment="1">
      <alignment horizontal="left" vertical="center" wrapText="1"/>
    </xf>
    <xf numFmtId="4" fontId="20" fillId="2" borderId="3" xfId="0" applyNumberFormat="1" applyFont="1" applyFill="1" applyBorder="1" applyAlignment="1">
      <alignment horizontal="right"/>
    </xf>
    <xf numFmtId="0" fontId="25" fillId="2" borderId="3" xfId="0" quotePrefix="1" applyFont="1" applyFill="1" applyBorder="1" applyAlignment="1">
      <alignment horizontal="left" vertical="center"/>
    </xf>
    <xf numFmtId="0" fontId="25" fillId="0" borderId="3" xfId="2" applyFont="1" applyBorder="1" applyAlignment="1">
      <alignment horizontal="left" vertical="center" wrapText="1"/>
    </xf>
    <xf numFmtId="0" fontId="22" fillId="0" borderId="3" xfId="0" applyFont="1" applyBorder="1" applyAlignment="1">
      <alignment wrapText="1"/>
    </xf>
    <xf numFmtId="0" fontId="24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/>
    </xf>
    <xf numFmtId="0" fontId="26" fillId="0" borderId="3" xfId="0" applyFont="1" applyBorder="1"/>
    <xf numFmtId="4" fontId="20" fillId="0" borderId="3" xfId="0" applyNumberFormat="1" applyFont="1" applyBorder="1" applyAlignment="1">
      <alignment horizontal="right"/>
    </xf>
    <xf numFmtId="0" fontId="21" fillId="2" borderId="3" xfId="0" quotePrefix="1" applyFont="1" applyFill="1" applyBorder="1" applyAlignment="1">
      <alignment horizontal="left" vertical="center"/>
    </xf>
    <xf numFmtId="0" fontId="22" fillId="0" borderId="0" xfId="0" applyFont="1"/>
    <xf numFmtId="165" fontId="22" fillId="0" borderId="0" xfId="0" applyNumberFormat="1" applyFont="1"/>
    <xf numFmtId="165" fontId="20" fillId="3" borderId="3" xfId="0" applyNumberFormat="1" applyFont="1" applyFill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left"/>
    </xf>
    <xf numFmtId="0" fontId="25" fillId="2" borderId="3" xfId="0" quotePrefix="1" applyFont="1" applyFill="1" applyBorder="1" applyAlignment="1">
      <alignment horizontal="left" vertical="center" wrapText="1"/>
    </xf>
    <xf numFmtId="4" fontId="22" fillId="0" borderId="3" xfId="0" applyNumberFormat="1" applyFont="1" applyBorder="1" applyAlignment="1">
      <alignment wrapText="1"/>
    </xf>
    <xf numFmtId="4" fontId="22" fillId="0" borderId="3" xfId="0" applyNumberFormat="1" applyFont="1" applyBorder="1" applyAlignment="1">
      <alignment horizontal="right" wrapText="1"/>
    </xf>
    <xf numFmtId="0" fontId="23" fillId="0" borderId="3" xfId="0" quotePrefix="1" applyFont="1" applyBorder="1"/>
    <xf numFmtId="4" fontId="23" fillId="0" borderId="3" xfId="0" applyNumberFormat="1" applyFont="1" applyBorder="1"/>
    <xf numFmtId="0" fontId="23" fillId="0" borderId="3" xfId="0" quotePrefix="1" applyFont="1" applyBorder="1" applyAlignment="1">
      <alignment wrapText="1"/>
    </xf>
    <xf numFmtId="4" fontId="23" fillId="0" borderId="3" xfId="0" applyNumberFormat="1" applyFont="1" applyBorder="1" applyAlignment="1">
      <alignment wrapText="1"/>
    </xf>
    <xf numFmtId="0" fontId="20" fillId="0" borderId="3" xfId="0" quotePrefix="1" applyFont="1" applyBorder="1"/>
    <xf numFmtId="0" fontId="20" fillId="0" borderId="3" xfId="0" quotePrefix="1" applyFont="1" applyBorder="1" applyAlignment="1">
      <alignment wrapText="1"/>
    </xf>
    <xf numFmtId="0" fontId="21" fillId="2" borderId="3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3" fontId="23" fillId="2" borderId="3" xfId="0" applyNumberFormat="1" applyFont="1" applyFill="1" applyBorder="1" applyAlignment="1">
      <alignment horizontal="right"/>
    </xf>
    <xf numFmtId="164" fontId="26" fillId="0" borderId="3" xfId="0" applyNumberFormat="1" applyFont="1" applyBorder="1" applyAlignment="1">
      <alignment horizontal="right"/>
    </xf>
    <xf numFmtId="0" fontId="23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164" fontId="22" fillId="0" borderId="3" xfId="0" applyNumberFormat="1" applyFont="1" applyBorder="1" applyAlignment="1">
      <alignment horizontal="right"/>
    </xf>
    <xf numFmtId="0" fontId="25" fillId="2" borderId="3" xfId="0" applyFont="1" applyFill="1" applyBorder="1" applyAlignment="1">
      <alignment horizontal="left" vertical="center" wrapText="1" indent="1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 wrapText="1"/>
    </xf>
    <xf numFmtId="4" fontId="20" fillId="3" borderId="3" xfId="0" applyNumberFormat="1" applyFont="1" applyFill="1" applyBorder="1" applyAlignment="1">
      <alignment horizontal="right"/>
    </xf>
    <xf numFmtId="164" fontId="26" fillId="3" borderId="3" xfId="0" applyNumberFormat="1" applyFont="1" applyFill="1" applyBorder="1" applyAlignment="1">
      <alignment horizontal="right"/>
    </xf>
    <xf numFmtId="0" fontId="28" fillId="5" borderId="3" xfId="0" applyFont="1" applyFill="1" applyBorder="1" applyAlignment="1">
      <alignment horizontal="left" vertical="center" wrapText="1"/>
    </xf>
    <xf numFmtId="4" fontId="20" fillId="5" borderId="3" xfId="0" applyNumberFormat="1" applyFont="1" applyFill="1" applyBorder="1" applyAlignment="1">
      <alignment horizontal="right"/>
    </xf>
    <xf numFmtId="164" fontId="26" fillId="5" borderId="3" xfId="0" applyNumberFormat="1" applyFont="1" applyFill="1" applyBorder="1" applyAlignment="1">
      <alignment horizontal="right"/>
    </xf>
    <xf numFmtId="4" fontId="26" fillId="0" borderId="3" xfId="0" applyNumberFormat="1" applyFont="1" applyBorder="1" applyAlignment="1">
      <alignment horizontal="right"/>
    </xf>
    <xf numFmtId="4" fontId="20" fillId="2" borderId="4" xfId="0" applyNumberFormat="1" applyFont="1" applyFill="1" applyBorder="1" applyAlignment="1">
      <alignment horizontal="right"/>
    </xf>
    <xf numFmtId="4" fontId="23" fillId="2" borderId="4" xfId="0" applyNumberFormat="1" applyFont="1" applyFill="1" applyBorder="1" applyAlignment="1">
      <alignment horizontal="right"/>
    </xf>
    <xf numFmtId="0" fontId="25" fillId="2" borderId="1" xfId="0" quotePrefix="1" applyFont="1" applyFill="1" applyBorder="1" applyAlignment="1">
      <alignment horizontal="left" vertical="center"/>
    </xf>
    <xf numFmtId="0" fontId="23" fillId="0" borderId="3" xfId="0" quotePrefix="1" applyFont="1" applyBorder="1" applyAlignment="1">
      <alignment horizontal="left" wrapText="1"/>
    </xf>
    <xf numFmtId="4" fontId="26" fillId="0" borderId="3" xfId="0" applyNumberFormat="1" applyFont="1" applyBorder="1" applyAlignment="1">
      <alignment wrapText="1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4" fontId="26" fillId="0" borderId="3" xfId="0" applyNumberFormat="1" applyFont="1" applyBorder="1"/>
    <xf numFmtId="0" fontId="25" fillId="2" borderId="7" xfId="0" quotePrefix="1" applyFont="1" applyFill="1" applyBorder="1" applyAlignment="1">
      <alignment horizontal="left" vertical="center"/>
    </xf>
    <xf numFmtId="3" fontId="22" fillId="0" borderId="3" xfId="0" applyNumberFormat="1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22" fillId="0" borderId="2" xfId="0" applyFont="1" applyBorder="1" applyAlignment="1">
      <alignment horizontal="right"/>
    </xf>
    <xf numFmtId="0" fontId="23" fillId="0" borderId="4" xfId="0" applyFont="1" applyBorder="1" applyAlignment="1">
      <alignment horizontal="left" vertical="center"/>
    </xf>
    <xf numFmtId="0" fontId="22" fillId="0" borderId="1" xfId="0" applyFont="1" applyBorder="1" applyAlignment="1">
      <alignment horizontal="left" wrapText="1"/>
    </xf>
    <xf numFmtId="0" fontId="22" fillId="0" borderId="2" xfId="0" applyFont="1" applyBorder="1" applyAlignment="1">
      <alignment horizontal="right" wrapText="1"/>
    </xf>
    <xf numFmtId="0" fontId="22" fillId="0" borderId="3" xfId="0" applyFont="1" applyBorder="1" applyAlignment="1">
      <alignment vertical="center"/>
    </xf>
    <xf numFmtId="4" fontId="26" fillId="0" borderId="4" xfId="0" applyNumberFormat="1" applyFont="1" applyBorder="1"/>
    <xf numFmtId="164" fontId="6" fillId="3" borderId="3" xfId="0" applyNumberFormat="1" applyFont="1" applyFill="1" applyBorder="1" applyAlignment="1">
      <alignment horizontal="right"/>
    </xf>
    <xf numFmtId="4" fontId="20" fillId="0" borderId="3" xfId="0" applyNumberFormat="1" applyFont="1" applyBorder="1"/>
    <xf numFmtId="0" fontId="2" fillId="0" borderId="5" xfId="0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3" fillId="2" borderId="3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</cellXfs>
  <cellStyles count="3">
    <cellStyle name="Normalno" xfId="0" builtinId="0"/>
    <cellStyle name="Obično_List4" xfId="1" xr:uid="{00000000-0005-0000-0000-000001000000}"/>
    <cellStyle name="Obično_List7" xfId="2" xr:uid="{13C7A4B1-365B-429A-B4B7-6106A9CEA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5"/>
  <sheetViews>
    <sheetView workbookViewId="0">
      <selection activeCell="G7" sqref="G7"/>
    </sheetView>
  </sheetViews>
  <sheetFormatPr defaultRowHeight="15" x14ac:dyDescent="0.25"/>
  <cols>
    <col min="4" max="5" width="9.140625" customWidth="1"/>
    <col min="6" max="6" width="15.85546875" customWidth="1"/>
    <col min="7" max="7" width="18.140625" customWidth="1"/>
    <col min="8" max="8" width="14" customWidth="1"/>
    <col min="9" max="9" width="15.140625" customWidth="1"/>
    <col min="10" max="10" width="11.28515625" customWidth="1"/>
    <col min="11" max="11" width="10.7109375" customWidth="1"/>
    <col min="12" max="12" width="25.28515625" customWidth="1"/>
  </cols>
  <sheetData>
    <row r="1" spans="2:12" ht="42" customHeight="1" x14ac:dyDescent="0.25">
      <c r="B1" s="181" t="s">
        <v>155</v>
      </c>
      <c r="C1" s="181"/>
      <c r="D1" s="181"/>
      <c r="E1" s="181"/>
      <c r="F1" s="181"/>
      <c r="G1" s="181"/>
      <c r="H1" s="181"/>
      <c r="I1" s="181"/>
      <c r="J1" s="181"/>
      <c r="K1" s="181"/>
      <c r="L1" s="27"/>
    </row>
    <row r="2" spans="2:12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5.75" customHeight="1" x14ac:dyDescent="0.25">
      <c r="B3" s="181" t="s">
        <v>11</v>
      </c>
      <c r="C3" s="181"/>
      <c r="D3" s="181"/>
      <c r="E3" s="181"/>
      <c r="F3" s="181"/>
      <c r="G3" s="181"/>
      <c r="H3" s="181"/>
      <c r="I3" s="181"/>
      <c r="J3" s="181"/>
      <c r="K3" s="181"/>
      <c r="L3" s="26"/>
    </row>
    <row r="4" spans="2:12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2:12" ht="18" customHeight="1" x14ac:dyDescent="0.25">
      <c r="B5" s="181" t="s">
        <v>54</v>
      </c>
      <c r="C5" s="181"/>
      <c r="D5" s="181"/>
      <c r="E5" s="181"/>
      <c r="F5" s="181"/>
      <c r="G5" s="181"/>
      <c r="H5" s="181"/>
      <c r="I5" s="181"/>
      <c r="J5" s="181"/>
      <c r="K5" s="181"/>
      <c r="L5" s="25"/>
    </row>
    <row r="6" spans="2:12" ht="18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25"/>
    </row>
    <row r="7" spans="2:12" ht="18" customHeight="1" x14ac:dyDescent="0.25">
      <c r="B7" s="171" t="s">
        <v>62</v>
      </c>
      <c r="C7" s="171"/>
      <c r="D7" s="171"/>
      <c r="E7" s="171"/>
      <c r="F7" s="171"/>
      <c r="G7" s="168"/>
      <c r="H7" s="5"/>
      <c r="I7" s="5"/>
      <c r="J7" s="30"/>
      <c r="K7" s="30"/>
    </row>
    <row r="8" spans="2:12" ht="51" x14ac:dyDescent="0.25">
      <c r="B8" s="174" t="s">
        <v>7</v>
      </c>
      <c r="C8" s="174"/>
      <c r="D8" s="174"/>
      <c r="E8" s="174"/>
      <c r="F8" s="174"/>
      <c r="G8" s="28" t="s">
        <v>148</v>
      </c>
      <c r="H8" s="28" t="s">
        <v>156</v>
      </c>
      <c r="I8" s="28" t="s">
        <v>157</v>
      </c>
      <c r="J8" s="28" t="s">
        <v>27</v>
      </c>
      <c r="K8" s="28" t="s">
        <v>27</v>
      </c>
    </row>
    <row r="9" spans="2:12" x14ac:dyDescent="0.25">
      <c r="B9" s="188">
        <v>1</v>
      </c>
      <c r="C9" s="188"/>
      <c r="D9" s="188"/>
      <c r="E9" s="188"/>
      <c r="F9" s="189"/>
      <c r="G9" s="34">
        <v>2</v>
      </c>
      <c r="H9" s="33">
        <v>3</v>
      </c>
      <c r="I9" s="33">
        <v>4</v>
      </c>
      <c r="J9" s="33" t="s">
        <v>139</v>
      </c>
      <c r="K9" s="33" t="s">
        <v>140</v>
      </c>
    </row>
    <row r="10" spans="2:12" x14ac:dyDescent="0.25">
      <c r="B10" s="172" t="s">
        <v>29</v>
      </c>
      <c r="C10" s="173"/>
      <c r="D10" s="173"/>
      <c r="E10" s="173"/>
      <c r="F10" s="186"/>
      <c r="G10" s="50">
        <v>2132723.4900000002</v>
      </c>
      <c r="H10" s="50">
        <v>4634647</v>
      </c>
      <c r="I10" s="50">
        <v>2305211.88</v>
      </c>
      <c r="J10" s="62">
        <f>I10/G10*100</f>
        <v>108.08770526553349</v>
      </c>
      <c r="K10" s="62">
        <f>I10/H10*100</f>
        <v>49.738672222501521</v>
      </c>
    </row>
    <row r="11" spans="2:12" x14ac:dyDescent="0.25">
      <c r="B11" s="187" t="s">
        <v>28</v>
      </c>
      <c r="C11" s="186"/>
      <c r="D11" s="186"/>
      <c r="E11" s="186"/>
      <c r="F11" s="186"/>
      <c r="G11" s="50">
        <v>0</v>
      </c>
      <c r="H11" s="50">
        <v>0</v>
      </c>
      <c r="I11" s="50">
        <v>0</v>
      </c>
      <c r="J11" s="62">
        <v>0</v>
      </c>
      <c r="K11" s="62">
        <v>0</v>
      </c>
    </row>
    <row r="12" spans="2:12" x14ac:dyDescent="0.25">
      <c r="B12" s="183" t="s">
        <v>0</v>
      </c>
      <c r="C12" s="184"/>
      <c r="D12" s="184"/>
      <c r="E12" s="184"/>
      <c r="F12" s="185"/>
      <c r="G12" s="52">
        <f>SUM(G10:G11)</f>
        <v>2132723.4900000002</v>
      </c>
      <c r="H12" s="52">
        <f>SUM(H10:H11)</f>
        <v>4634647</v>
      </c>
      <c r="I12" s="52">
        <f>SUM(I10:I11)</f>
        <v>2305211.88</v>
      </c>
      <c r="J12" s="166">
        <f>I12/G12*100</f>
        <v>108.08770526553349</v>
      </c>
      <c r="K12" s="166">
        <f t="shared" ref="K12:K16" si="0">I12/H12*100</f>
        <v>49.738672222501521</v>
      </c>
    </row>
    <row r="13" spans="2:12" x14ac:dyDescent="0.25">
      <c r="B13" s="192" t="s">
        <v>30</v>
      </c>
      <c r="C13" s="173"/>
      <c r="D13" s="173"/>
      <c r="E13" s="173"/>
      <c r="F13" s="173"/>
      <c r="G13" s="50">
        <v>2465306.85</v>
      </c>
      <c r="H13" s="50">
        <v>4634647</v>
      </c>
      <c r="I13" s="50">
        <v>2234626.5</v>
      </c>
      <c r="J13" s="62">
        <f>I13/G13*100</f>
        <v>90.642935584266098</v>
      </c>
      <c r="K13" s="62">
        <f t="shared" si="0"/>
        <v>48.215678561927156</v>
      </c>
    </row>
    <row r="14" spans="2:12" x14ac:dyDescent="0.25">
      <c r="B14" s="187" t="s">
        <v>31</v>
      </c>
      <c r="C14" s="186"/>
      <c r="D14" s="186"/>
      <c r="E14" s="186"/>
      <c r="F14" s="186"/>
      <c r="G14" s="50">
        <v>3008.99</v>
      </c>
      <c r="H14" s="50">
        <v>0</v>
      </c>
      <c r="I14" s="50">
        <v>26427.5</v>
      </c>
      <c r="J14" s="62">
        <f>I14/G14*100</f>
        <v>878.28474006228009</v>
      </c>
      <c r="K14" s="62" t="e">
        <f t="shared" si="0"/>
        <v>#DIV/0!</v>
      </c>
    </row>
    <row r="15" spans="2:12" x14ac:dyDescent="0.25">
      <c r="B15" s="19" t="s">
        <v>1</v>
      </c>
      <c r="C15" s="20"/>
      <c r="D15" s="20"/>
      <c r="E15" s="20"/>
      <c r="F15" s="20"/>
      <c r="G15" s="52">
        <f>SUM(G13:G14)</f>
        <v>2468315.8400000003</v>
      </c>
      <c r="H15" s="52">
        <f>SUM(H13:H14)</f>
        <v>4634647</v>
      </c>
      <c r="I15" s="52">
        <f>SUM(I13:I14)</f>
        <v>2261054</v>
      </c>
      <c r="J15" s="166">
        <f>I15/G15*100</f>
        <v>91.603106999467286</v>
      </c>
      <c r="K15" s="166">
        <f t="shared" si="0"/>
        <v>48.785894589167199</v>
      </c>
    </row>
    <row r="16" spans="2:12" x14ac:dyDescent="0.25">
      <c r="B16" s="191" t="s">
        <v>2</v>
      </c>
      <c r="C16" s="184"/>
      <c r="D16" s="184"/>
      <c r="E16" s="184"/>
      <c r="F16" s="184"/>
      <c r="G16" s="47">
        <f t="shared" ref="G16" si="1">G12-G15</f>
        <v>-335592.35000000009</v>
      </c>
      <c r="H16" s="47">
        <f t="shared" ref="H16:I16" si="2">H12-H15</f>
        <v>0</v>
      </c>
      <c r="I16" s="47">
        <f t="shared" si="2"/>
        <v>44157.879999999888</v>
      </c>
      <c r="J16" s="166">
        <f>I16/G16*100</f>
        <v>-13.158190286518712</v>
      </c>
      <c r="K16" s="166" t="e">
        <f t="shared" si="0"/>
        <v>#DIV/0!</v>
      </c>
    </row>
    <row r="17" spans="1:48" ht="18" x14ac:dyDescent="0.25">
      <c r="B17" s="3"/>
      <c r="C17" s="6"/>
      <c r="D17" s="6"/>
      <c r="E17" s="6"/>
      <c r="F17" s="6"/>
      <c r="G17" s="6"/>
      <c r="H17" s="6"/>
      <c r="I17" s="6"/>
      <c r="J17" s="63"/>
      <c r="K17" s="1"/>
      <c r="L17" s="1"/>
    </row>
    <row r="18" spans="1:48" ht="18" customHeight="1" x14ac:dyDescent="0.25">
      <c r="B18" s="171" t="s">
        <v>59</v>
      </c>
      <c r="C18" s="171"/>
      <c r="D18" s="171"/>
      <c r="E18" s="171"/>
      <c r="F18" s="171"/>
      <c r="G18" s="6"/>
      <c r="H18" s="6"/>
      <c r="I18" s="6"/>
      <c r="J18" s="63"/>
      <c r="K18" s="1"/>
      <c r="L18" s="1"/>
    </row>
    <row r="19" spans="1:48" ht="51" x14ac:dyDescent="0.25">
      <c r="B19" s="174" t="s">
        <v>7</v>
      </c>
      <c r="C19" s="174"/>
      <c r="D19" s="174"/>
      <c r="E19" s="174"/>
      <c r="F19" s="174"/>
      <c r="G19" s="28" t="s">
        <v>148</v>
      </c>
      <c r="H19" s="28" t="s">
        <v>156</v>
      </c>
      <c r="I19" s="28" t="s">
        <v>157</v>
      </c>
      <c r="J19" s="64" t="s">
        <v>27</v>
      </c>
      <c r="K19" s="2" t="s">
        <v>27</v>
      </c>
    </row>
    <row r="20" spans="1:48" x14ac:dyDescent="0.25">
      <c r="B20" s="175">
        <v>1</v>
      </c>
      <c r="C20" s="176"/>
      <c r="D20" s="176"/>
      <c r="E20" s="176"/>
      <c r="F20" s="176"/>
      <c r="G20" s="35">
        <v>2</v>
      </c>
      <c r="H20" s="33">
        <v>3</v>
      </c>
      <c r="I20" s="33">
        <v>4</v>
      </c>
      <c r="J20" s="65" t="s">
        <v>139</v>
      </c>
      <c r="K20" s="33" t="s">
        <v>140</v>
      </c>
    </row>
    <row r="21" spans="1:48" ht="15.75" customHeight="1" x14ac:dyDescent="0.25">
      <c r="B21" s="172" t="s">
        <v>32</v>
      </c>
      <c r="C21" s="177"/>
      <c r="D21" s="177"/>
      <c r="E21" s="177"/>
      <c r="F21" s="177"/>
      <c r="G21" s="18">
        <v>0</v>
      </c>
      <c r="H21" s="49">
        <v>0</v>
      </c>
      <c r="I21" s="18">
        <v>0</v>
      </c>
      <c r="J21" s="62"/>
      <c r="K21" s="51"/>
    </row>
    <row r="22" spans="1:48" x14ac:dyDescent="0.25">
      <c r="B22" s="172" t="s">
        <v>33</v>
      </c>
      <c r="C22" s="173"/>
      <c r="D22" s="173"/>
      <c r="E22" s="173"/>
      <c r="F22" s="173"/>
      <c r="G22" s="18">
        <v>0</v>
      </c>
      <c r="H22" s="49">
        <v>0</v>
      </c>
      <c r="I22" s="18">
        <v>0</v>
      </c>
      <c r="J22" s="62"/>
      <c r="K22" s="51"/>
    </row>
    <row r="23" spans="1:48" ht="15" customHeight="1" x14ac:dyDescent="0.25">
      <c r="B23" s="178" t="s">
        <v>53</v>
      </c>
      <c r="C23" s="179"/>
      <c r="D23" s="179"/>
      <c r="E23" s="179"/>
      <c r="F23" s="180"/>
      <c r="G23" s="48">
        <f t="shared" ref="G23" si="3">G21-G22</f>
        <v>0</v>
      </c>
      <c r="H23" s="48">
        <f t="shared" ref="H23:I23" si="4">H21-H22</f>
        <v>0</v>
      </c>
      <c r="I23" s="48">
        <f t="shared" si="4"/>
        <v>0</v>
      </c>
      <c r="J23" s="166"/>
      <c r="K23" s="52"/>
    </row>
    <row r="24" spans="1:48" s="37" customFormat="1" ht="15" customHeight="1" x14ac:dyDescent="0.25">
      <c r="A24"/>
      <c r="B24" s="172" t="s">
        <v>17</v>
      </c>
      <c r="C24" s="173"/>
      <c r="D24" s="173"/>
      <c r="E24" s="173"/>
      <c r="F24" s="173"/>
      <c r="G24" s="50">
        <v>49497.97</v>
      </c>
      <c r="H24" s="51">
        <v>12550</v>
      </c>
      <c r="I24" s="50">
        <v>-301245.77</v>
      </c>
      <c r="J24" s="62">
        <f>I24/G24*100</f>
        <v>-608.60227197196173</v>
      </c>
      <c r="K24" s="62">
        <f t="shared" ref="K24:K25" si="5">I24/H24*100</f>
        <v>-2400.3647011952194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37" customFormat="1" ht="15" customHeight="1" x14ac:dyDescent="0.25">
      <c r="A25"/>
      <c r="B25" s="172" t="s">
        <v>58</v>
      </c>
      <c r="C25" s="173"/>
      <c r="D25" s="173"/>
      <c r="E25" s="173"/>
      <c r="F25" s="173"/>
      <c r="G25" s="50">
        <f>-(G24+G16)</f>
        <v>286094.38000000012</v>
      </c>
      <c r="H25" s="50">
        <v>-12550</v>
      </c>
      <c r="I25" s="50">
        <f>-(I24+I16)</f>
        <v>257087.89000000013</v>
      </c>
      <c r="J25" s="62">
        <f>I25/G25*100</f>
        <v>89.861216427949415</v>
      </c>
      <c r="K25" s="62">
        <f t="shared" si="5"/>
        <v>-2048.5090836653399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45" customFormat="1" x14ac:dyDescent="0.25">
      <c r="A26" s="44"/>
      <c r="B26" s="178" t="s">
        <v>60</v>
      </c>
      <c r="C26" s="179"/>
      <c r="D26" s="179"/>
      <c r="E26" s="179"/>
      <c r="F26" s="180"/>
      <c r="G26" s="55">
        <f>G25+G24</f>
        <v>335592.35000000009</v>
      </c>
      <c r="H26" s="53">
        <f>SUM(H24:H25)</f>
        <v>0</v>
      </c>
      <c r="I26" s="55">
        <f>I25+I24</f>
        <v>-44157.879999999888</v>
      </c>
      <c r="J26" s="166">
        <f>I26/G26*100</f>
        <v>-13.158190286518712</v>
      </c>
      <c r="K26" s="166" t="e">
        <f>I26/H26*100</f>
        <v>#DIV/0!</v>
      </c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</row>
    <row r="27" spans="1:48" ht="15.75" x14ac:dyDescent="0.25">
      <c r="B27" s="190" t="s">
        <v>61</v>
      </c>
      <c r="C27" s="190"/>
      <c r="D27" s="190"/>
      <c r="E27" s="190"/>
      <c r="F27" s="190"/>
      <c r="G27" s="54">
        <f t="shared" ref="G27" si="6">G16+G26</f>
        <v>0</v>
      </c>
      <c r="H27" s="54">
        <f t="shared" ref="H27:I27" si="7">H16+H26</f>
        <v>0</v>
      </c>
      <c r="I27" s="54">
        <f t="shared" si="7"/>
        <v>0</v>
      </c>
      <c r="J27" s="166"/>
      <c r="K27" s="166"/>
    </row>
    <row r="28" spans="1:48" x14ac:dyDescent="0.25">
      <c r="G28" s="46"/>
    </row>
    <row r="29" spans="1:48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48" x14ac:dyDescent="0.25">
      <c r="B30" s="170"/>
      <c r="C30" s="170"/>
      <c r="D30" s="170"/>
      <c r="E30" s="170"/>
      <c r="F30" s="170"/>
      <c r="G30" s="170"/>
      <c r="H30" s="170"/>
      <c r="I30" s="170"/>
      <c r="J30" s="170"/>
      <c r="K30" s="170"/>
    </row>
    <row r="31" spans="1:48" ht="15" customHeight="1" x14ac:dyDescent="0.25">
      <c r="B31" s="170"/>
      <c r="C31" s="170"/>
      <c r="D31" s="170"/>
      <c r="E31" s="170"/>
      <c r="F31" s="170"/>
      <c r="G31" s="170"/>
      <c r="H31" s="170"/>
      <c r="I31" s="170"/>
      <c r="J31" s="170"/>
      <c r="K31" s="170"/>
    </row>
    <row r="32" spans="1:48" ht="15" customHeight="1" x14ac:dyDescent="0.25">
      <c r="B32" s="170"/>
      <c r="C32" s="170"/>
      <c r="D32" s="170"/>
      <c r="E32" s="170"/>
      <c r="F32" s="170"/>
      <c r="G32" s="170"/>
      <c r="H32" s="170"/>
      <c r="I32" s="170"/>
      <c r="J32" s="170"/>
      <c r="K32" s="170"/>
    </row>
    <row r="33" spans="2:11" ht="36.75" customHeight="1" x14ac:dyDescent="0.25">
      <c r="B33" s="170"/>
      <c r="C33" s="170"/>
      <c r="D33" s="170"/>
      <c r="E33" s="170"/>
      <c r="F33" s="170"/>
      <c r="G33" s="170"/>
      <c r="H33" s="170"/>
      <c r="I33" s="170"/>
      <c r="J33" s="170"/>
      <c r="K33" s="170"/>
    </row>
    <row r="34" spans="2:11" ht="15" customHeight="1" x14ac:dyDescent="0.25">
      <c r="B34" s="182"/>
      <c r="C34" s="182"/>
      <c r="D34" s="182"/>
      <c r="E34" s="182"/>
      <c r="F34" s="182"/>
      <c r="G34" s="182"/>
      <c r="H34" s="182"/>
      <c r="I34" s="182"/>
      <c r="J34" s="182"/>
      <c r="K34" s="182"/>
    </row>
    <row r="35" spans="2:11" x14ac:dyDescent="0.25">
      <c r="B35" s="182"/>
      <c r="C35" s="182"/>
      <c r="D35" s="182"/>
      <c r="E35" s="182"/>
      <c r="F35" s="182"/>
      <c r="G35" s="182"/>
      <c r="H35" s="182"/>
      <c r="I35" s="182"/>
      <c r="J35" s="182"/>
      <c r="K35" s="182"/>
    </row>
  </sheetData>
  <mergeCells count="26">
    <mergeCell ref="B5:K5"/>
    <mergeCell ref="B3:K3"/>
    <mergeCell ref="B1:K1"/>
    <mergeCell ref="B32:K33"/>
    <mergeCell ref="B34:K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K30"/>
    <mergeCell ref="B31:K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90"/>
  <sheetViews>
    <sheetView tabSelected="1" zoomScale="90" zoomScaleNormal="90" workbookViewId="0">
      <selection activeCell="B2" sqref="B2:K8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9" width="25.28515625" customWidth="1"/>
    <col min="10" max="11" width="15.7109375" customWidth="1"/>
    <col min="16" max="16" width="9" customWidth="1"/>
    <col min="19" max="19" width="10.140625" customWidth="1"/>
    <col min="24" max="24" width="8.85546875" customWidth="1"/>
  </cols>
  <sheetData>
    <row r="1" spans="2:11" ht="18" x14ac:dyDescent="0.25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ht="15.75" customHeight="1" x14ac:dyDescent="0.25">
      <c r="B2" s="193" t="s">
        <v>11</v>
      </c>
      <c r="C2" s="193"/>
      <c r="D2" s="193"/>
      <c r="E2" s="193"/>
      <c r="F2" s="193"/>
      <c r="G2" s="193"/>
      <c r="H2" s="193"/>
      <c r="I2" s="193"/>
      <c r="J2" s="193"/>
      <c r="K2" s="193"/>
    </row>
    <row r="3" spans="2:11" ht="15.75" x14ac:dyDescent="0.25">
      <c r="B3" s="94"/>
      <c r="C3" s="94"/>
      <c r="D3" s="94"/>
      <c r="E3" s="94"/>
      <c r="F3" s="94"/>
      <c r="G3" s="94"/>
      <c r="H3" s="94"/>
      <c r="I3" s="95"/>
      <c r="J3" s="95"/>
      <c r="K3" s="95"/>
    </row>
    <row r="4" spans="2:11" ht="15.75" customHeight="1" x14ac:dyDescent="0.25">
      <c r="B4" s="193" t="s">
        <v>56</v>
      </c>
      <c r="C4" s="193"/>
      <c r="D4" s="193"/>
      <c r="E4" s="193"/>
      <c r="F4" s="193"/>
      <c r="G4" s="193"/>
      <c r="H4" s="193"/>
      <c r="I4" s="193"/>
      <c r="J4" s="193"/>
      <c r="K4" s="193"/>
    </row>
    <row r="5" spans="2:11" ht="15.75" x14ac:dyDescent="0.25">
      <c r="B5" s="94"/>
      <c r="C5" s="94"/>
      <c r="D5" s="94"/>
      <c r="E5" s="94"/>
      <c r="F5" s="94"/>
      <c r="G5" s="94"/>
      <c r="H5" s="94"/>
      <c r="I5" s="95"/>
      <c r="J5" s="95"/>
      <c r="K5" s="95"/>
    </row>
    <row r="6" spans="2:11" ht="15.75" customHeight="1" x14ac:dyDescent="0.25">
      <c r="B6" s="193" t="s">
        <v>39</v>
      </c>
      <c r="C6" s="193"/>
      <c r="D6" s="193"/>
      <c r="E6" s="193"/>
      <c r="F6" s="193"/>
      <c r="G6" s="193"/>
      <c r="H6" s="193"/>
      <c r="I6" s="193"/>
      <c r="J6" s="193"/>
      <c r="K6" s="193"/>
    </row>
    <row r="7" spans="2:11" ht="15.75" x14ac:dyDescent="0.25">
      <c r="B7" s="94"/>
      <c r="C7" s="94"/>
      <c r="D7" s="94"/>
      <c r="E7" s="94"/>
      <c r="F7" s="94"/>
      <c r="G7" s="94"/>
      <c r="H7" s="94"/>
      <c r="I7" s="95"/>
      <c r="J7" s="95"/>
      <c r="K7" s="95"/>
    </row>
    <row r="8" spans="2:11" ht="45" customHeight="1" x14ac:dyDescent="0.25">
      <c r="B8" s="194" t="s">
        <v>7</v>
      </c>
      <c r="C8" s="195"/>
      <c r="D8" s="195"/>
      <c r="E8" s="195"/>
      <c r="F8" s="196"/>
      <c r="G8" s="74" t="s">
        <v>149</v>
      </c>
      <c r="H8" s="74" t="s">
        <v>156</v>
      </c>
      <c r="I8" s="74" t="s">
        <v>158</v>
      </c>
      <c r="J8" s="74" t="s">
        <v>27</v>
      </c>
      <c r="K8" s="74" t="s">
        <v>27</v>
      </c>
    </row>
    <row r="9" spans="2:11" ht="15.75" x14ac:dyDescent="0.25">
      <c r="B9" s="194">
        <v>1</v>
      </c>
      <c r="C9" s="195"/>
      <c r="D9" s="195"/>
      <c r="E9" s="195"/>
      <c r="F9" s="196"/>
      <c r="G9" s="74">
        <v>2</v>
      </c>
      <c r="H9" s="74">
        <v>3</v>
      </c>
      <c r="I9" s="74">
        <v>4</v>
      </c>
      <c r="J9" s="74" t="s">
        <v>139</v>
      </c>
      <c r="K9" s="74" t="s">
        <v>140</v>
      </c>
    </row>
    <row r="10" spans="2:11" ht="15.75" x14ac:dyDescent="0.25">
      <c r="B10" s="97"/>
      <c r="C10" s="97"/>
      <c r="D10" s="97"/>
      <c r="E10" s="97"/>
      <c r="F10" s="97" t="s">
        <v>52</v>
      </c>
      <c r="G10" s="98">
        <f>G12+G15+G18+G23</f>
        <v>2132723.4899999998</v>
      </c>
      <c r="H10" s="98">
        <f>H12+H15+H18+H23</f>
        <v>4634647</v>
      </c>
      <c r="I10" s="98">
        <f>I12+I15+I18+I23</f>
        <v>2305211.88</v>
      </c>
      <c r="J10" s="99">
        <f t="shared" ref="J10:J14" si="0">I10/G10*100</f>
        <v>108.0877052655335</v>
      </c>
      <c r="K10" s="99">
        <f>I10/H10*100</f>
        <v>49.738672222501521</v>
      </c>
    </row>
    <row r="11" spans="2:11" ht="15.75" x14ac:dyDescent="0.25">
      <c r="B11" s="78">
        <v>6</v>
      </c>
      <c r="C11" s="78"/>
      <c r="D11" s="78"/>
      <c r="E11" s="78"/>
      <c r="F11" s="78" t="s">
        <v>3</v>
      </c>
      <c r="G11" s="100">
        <f>G12+G15+G18+G23</f>
        <v>2132723.4899999998</v>
      </c>
      <c r="H11" s="100">
        <f>H12+H15+H18+H23</f>
        <v>4634647</v>
      </c>
      <c r="I11" s="100">
        <f>I12+I15+I18+I23</f>
        <v>2305211.88</v>
      </c>
      <c r="J11" s="101">
        <f t="shared" si="0"/>
        <v>108.0877052655335</v>
      </c>
      <c r="K11" s="101">
        <f t="shared" ref="K11:K23" si="1">I11/H11*100</f>
        <v>49.738672222501521</v>
      </c>
    </row>
    <row r="12" spans="2:11" ht="31.5" x14ac:dyDescent="0.25">
      <c r="B12" s="78"/>
      <c r="C12" s="102">
        <v>63</v>
      </c>
      <c r="D12" s="102"/>
      <c r="E12" s="78"/>
      <c r="F12" s="78" t="s">
        <v>15</v>
      </c>
      <c r="G12" s="103">
        <f>G13</f>
        <v>0</v>
      </c>
      <c r="H12" s="103">
        <v>27801</v>
      </c>
      <c r="I12" s="103">
        <f>I13</f>
        <v>0</v>
      </c>
      <c r="J12" s="101" t="e">
        <f t="shared" si="0"/>
        <v>#DIV/0!</v>
      </c>
      <c r="K12" s="101">
        <f t="shared" si="1"/>
        <v>0</v>
      </c>
    </row>
    <row r="13" spans="2:11" ht="15.75" x14ac:dyDescent="0.25">
      <c r="B13" s="104"/>
      <c r="C13" s="104"/>
      <c r="D13" s="104">
        <v>634</v>
      </c>
      <c r="E13" s="104"/>
      <c r="F13" s="105" t="s">
        <v>126</v>
      </c>
      <c r="G13" s="82">
        <f>G14</f>
        <v>0</v>
      </c>
      <c r="H13" s="79"/>
      <c r="I13" s="82">
        <f>I14</f>
        <v>0</v>
      </c>
      <c r="J13" s="80" t="e">
        <f t="shared" si="0"/>
        <v>#DIV/0!</v>
      </c>
      <c r="K13" s="80"/>
    </row>
    <row r="14" spans="2:11" ht="15.75" x14ac:dyDescent="0.25">
      <c r="B14" s="104"/>
      <c r="C14" s="104"/>
      <c r="D14" s="104"/>
      <c r="E14" s="104">
        <v>6341</v>
      </c>
      <c r="F14" s="106" t="s">
        <v>63</v>
      </c>
      <c r="G14" s="82">
        <v>0</v>
      </c>
      <c r="H14" s="79"/>
      <c r="I14" s="82">
        <v>0</v>
      </c>
      <c r="J14" s="80" t="e">
        <f t="shared" si="0"/>
        <v>#DIV/0!</v>
      </c>
      <c r="K14" s="80"/>
    </row>
    <row r="15" spans="2:11" ht="15.75" x14ac:dyDescent="0.25">
      <c r="B15" s="104"/>
      <c r="C15" s="104">
        <v>65</v>
      </c>
      <c r="D15" s="107"/>
      <c r="E15" s="108"/>
      <c r="F15" s="109" t="s">
        <v>69</v>
      </c>
      <c r="G15" s="103">
        <f t="shared" ref="G15" si="2">G16</f>
        <v>104198.69</v>
      </c>
      <c r="H15" s="103">
        <v>194000</v>
      </c>
      <c r="I15" s="103">
        <f t="shared" ref="I15" si="3">I16</f>
        <v>120276.67</v>
      </c>
      <c r="J15" s="101">
        <f t="shared" ref="J15:J26" si="4">I15/G15*100</f>
        <v>115.43011721164633</v>
      </c>
      <c r="K15" s="101">
        <f t="shared" si="1"/>
        <v>61.998283505154639</v>
      </c>
    </row>
    <row r="16" spans="2:11" ht="15.75" x14ac:dyDescent="0.25">
      <c r="B16" s="104"/>
      <c r="C16" s="104"/>
      <c r="D16" s="107">
        <v>652</v>
      </c>
      <c r="E16" s="107"/>
      <c r="F16" s="105" t="s">
        <v>127</v>
      </c>
      <c r="G16" s="79">
        <f>G17</f>
        <v>104198.69</v>
      </c>
      <c r="H16" s="79"/>
      <c r="I16" s="79">
        <f>I17</f>
        <v>120276.67</v>
      </c>
      <c r="J16" s="80">
        <f t="shared" si="4"/>
        <v>115.43011721164633</v>
      </c>
      <c r="K16" s="80"/>
    </row>
    <row r="17" spans="2:11" ht="15.75" x14ac:dyDescent="0.25">
      <c r="B17" s="104"/>
      <c r="C17" s="104"/>
      <c r="D17" s="107"/>
      <c r="E17" s="107">
        <v>6526</v>
      </c>
      <c r="F17" s="105" t="s">
        <v>128</v>
      </c>
      <c r="G17" s="79">
        <v>104198.69</v>
      </c>
      <c r="H17" s="79"/>
      <c r="I17" s="79">
        <v>120276.67</v>
      </c>
      <c r="J17" s="80">
        <f t="shared" si="4"/>
        <v>115.43011721164633</v>
      </c>
      <c r="K17" s="80"/>
    </row>
    <row r="18" spans="2:11" ht="31.5" x14ac:dyDescent="0.25">
      <c r="B18" s="104"/>
      <c r="C18" s="104">
        <v>66</v>
      </c>
      <c r="D18" s="107"/>
      <c r="E18" s="108"/>
      <c r="F18" s="78" t="s">
        <v>18</v>
      </c>
      <c r="G18" s="103">
        <f t="shared" ref="G18" si="5">G19+G21</f>
        <v>5092.58</v>
      </c>
      <c r="H18" s="110">
        <v>4700</v>
      </c>
      <c r="I18" s="103">
        <f t="shared" ref="I18" si="6">I19+I21</f>
        <v>3739.3999999999996</v>
      </c>
      <c r="J18" s="101">
        <f t="shared" si="4"/>
        <v>73.428399750224827</v>
      </c>
      <c r="K18" s="101">
        <f t="shared" si="1"/>
        <v>79.561702127659558</v>
      </c>
    </row>
    <row r="19" spans="2:11" ht="31.5" x14ac:dyDescent="0.25">
      <c r="B19" s="104"/>
      <c r="C19" s="111"/>
      <c r="D19" s="107">
        <v>661</v>
      </c>
      <c r="E19" s="107"/>
      <c r="F19" s="102" t="s">
        <v>34</v>
      </c>
      <c r="G19" s="79">
        <f>G20</f>
        <v>921.14</v>
      </c>
      <c r="H19" s="79"/>
      <c r="I19" s="79">
        <f>I20</f>
        <v>516.22</v>
      </c>
      <c r="J19" s="80">
        <f t="shared" si="4"/>
        <v>56.041426927502883</v>
      </c>
      <c r="K19" s="80"/>
    </row>
    <row r="20" spans="2:11" ht="15.75" x14ac:dyDescent="0.25">
      <c r="B20" s="104"/>
      <c r="C20" s="111"/>
      <c r="D20" s="107"/>
      <c r="E20" s="107">
        <v>6615</v>
      </c>
      <c r="F20" s="102" t="s">
        <v>64</v>
      </c>
      <c r="G20" s="79">
        <v>921.14</v>
      </c>
      <c r="H20" s="79"/>
      <c r="I20" s="79">
        <v>516.22</v>
      </c>
      <c r="J20" s="80">
        <f t="shared" si="4"/>
        <v>56.041426927502883</v>
      </c>
      <c r="K20" s="80"/>
    </row>
    <row r="21" spans="2:11" ht="31.5" x14ac:dyDescent="0.25">
      <c r="B21" s="104"/>
      <c r="C21" s="111"/>
      <c r="D21" s="107">
        <v>663</v>
      </c>
      <c r="E21" s="107"/>
      <c r="F21" s="102" t="s">
        <v>70</v>
      </c>
      <c r="G21" s="79">
        <f>G22</f>
        <v>4171.4399999999996</v>
      </c>
      <c r="H21" s="79"/>
      <c r="I21" s="79">
        <f>I22</f>
        <v>3223.18</v>
      </c>
      <c r="J21" s="80">
        <f t="shared" si="4"/>
        <v>77.267802006021896</v>
      </c>
      <c r="K21" s="80"/>
    </row>
    <row r="22" spans="2:11" ht="15.75" x14ac:dyDescent="0.25">
      <c r="B22" s="104"/>
      <c r="C22" s="111"/>
      <c r="D22" s="107"/>
      <c r="E22" s="107">
        <v>6631</v>
      </c>
      <c r="F22" s="102" t="s">
        <v>65</v>
      </c>
      <c r="G22" s="79">
        <v>4171.4399999999996</v>
      </c>
      <c r="H22" s="79"/>
      <c r="I22" s="79">
        <v>3223.18</v>
      </c>
      <c r="J22" s="80">
        <f t="shared" si="4"/>
        <v>77.267802006021896</v>
      </c>
      <c r="K22" s="80"/>
    </row>
    <row r="23" spans="2:11" ht="15.75" x14ac:dyDescent="0.25">
      <c r="B23" s="104"/>
      <c r="C23" s="111">
        <v>67</v>
      </c>
      <c r="D23" s="107"/>
      <c r="E23" s="108"/>
      <c r="F23" s="78" t="s">
        <v>66</v>
      </c>
      <c r="G23" s="103">
        <f t="shared" ref="G23" si="7">G24</f>
        <v>2023432.22</v>
      </c>
      <c r="H23" s="103">
        <v>4408146</v>
      </c>
      <c r="I23" s="103">
        <f t="shared" ref="I23" si="8">I24</f>
        <v>2181195.81</v>
      </c>
      <c r="J23" s="101">
        <f t="shared" si="4"/>
        <v>107.79683097069592</v>
      </c>
      <c r="K23" s="101">
        <f t="shared" si="1"/>
        <v>49.481024675679983</v>
      </c>
    </row>
    <row r="24" spans="2:11" ht="31.5" x14ac:dyDescent="0.25">
      <c r="B24" s="104"/>
      <c r="C24" s="111"/>
      <c r="D24" s="107">
        <v>671</v>
      </c>
      <c r="E24" s="107"/>
      <c r="F24" s="105" t="s">
        <v>129</v>
      </c>
      <c r="G24" s="79">
        <f t="shared" ref="G24" si="9">G25+G26</f>
        <v>2023432.22</v>
      </c>
      <c r="H24" s="79"/>
      <c r="I24" s="79">
        <f t="shared" ref="I24" si="10">I25+I26</f>
        <v>2181195.81</v>
      </c>
      <c r="J24" s="80">
        <f t="shared" si="4"/>
        <v>107.79683097069592</v>
      </c>
      <c r="K24" s="80"/>
    </row>
    <row r="25" spans="2:11" ht="31.5" x14ac:dyDescent="0.25">
      <c r="B25" s="104"/>
      <c r="C25" s="111"/>
      <c r="D25" s="107"/>
      <c r="E25" s="107">
        <v>6711</v>
      </c>
      <c r="F25" s="106" t="s">
        <v>67</v>
      </c>
      <c r="G25" s="82">
        <v>2023432.22</v>
      </c>
      <c r="H25" s="79"/>
      <c r="I25" s="82">
        <v>2164570.81</v>
      </c>
      <c r="J25" s="80">
        <f t="shared" si="4"/>
        <v>106.97520720511211</v>
      </c>
      <c r="K25" s="80"/>
    </row>
    <row r="26" spans="2:11" ht="31.5" x14ac:dyDescent="0.25">
      <c r="B26" s="104"/>
      <c r="C26" s="111"/>
      <c r="D26" s="107"/>
      <c r="E26" s="107">
        <v>6712</v>
      </c>
      <c r="F26" s="106" t="s">
        <v>68</v>
      </c>
      <c r="G26" s="82">
        <v>0</v>
      </c>
      <c r="H26" s="82"/>
      <c r="I26" s="82">
        <v>16625</v>
      </c>
      <c r="J26" s="80" t="e">
        <f t="shared" si="4"/>
        <v>#DIV/0!</v>
      </c>
      <c r="K26" s="80"/>
    </row>
    <row r="27" spans="2:11" ht="15.75" x14ac:dyDescent="0.25">
      <c r="B27" s="112"/>
      <c r="C27" s="112"/>
      <c r="D27" s="112"/>
      <c r="E27" s="112"/>
      <c r="F27" s="112"/>
      <c r="G27" s="112"/>
      <c r="H27" s="112"/>
      <c r="I27" s="112"/>
      <c r="J27" s="113"/>
      <c r="K27" s="112"/>
    </row>
    <row r="28" spans="2:11" ht="15.75" x14ac:dyDescent="0.25">
      <c r="B28" s="112"/>
      <c r="C28" s="112"/>
      <c r="D28" s="112"/>
      <c r="E28" s="112"/>
      <c r="F28" s="112"/>
      <c r="G28" s="112"/>
      <c r="H28" s="112"/>
      <c r="I28" s="112"/>
      <c r="J28" s="113"/>
      <c r="K28" s="112"/>
    </row>
    <row r="29" spans="2:11" ht="46.5" customHeight="1" x14ac:dyDescent="0.25">
      <c r="B29" s="194" t="s">
        <v>7</v>
      </c>
      <c r="C29" s="195"/>
      <c r="D29" s="195"/>
      <c r="E29" s="195"/>
      <c r="F29" s="196"/>
      <c r="G29" s="74" t="s">
        <v>149</v>
      </c>
      <c r="H29" s="74" t="s">
        <v>156</v>
      </c>
      <c r="I29" s="74" t="s">
        <v>158</v>
      </c>
      <c r="J29" s="114" t="s">
        <v>27</v>
      </c>
      <c r="K29" s="74" t="s">
        <v>27</v>
      </c>
    </row>
    <row r="30" spans="2:11" ht="15.75" x14ac:dyDescent="0.25">
      <c r="B30" s="194">
        <v>1</v>
      </c>
      <c r="C30" s="195"/>
      <c r="D30" s="195"/>
      <c r="E30" s="195"/>
      <c r="F30" s="196"/>
      <c r="G30" s="74">
        <v>2</v>
      </c>
      <c r="H30" s="74">
        <v>3</v>
      </c>
      <c r="I30" s="74">
        <v>4</v>
      </c>
      <c r="J30" s="114" t="s">
        <v>139</v>
      </c>
      <c r="K30" s="74" t="s">
        <v>140</v>
      </c>
    </row>
    <row r="31" spans="2:11" ht="15.75" x14ac:dyDescent="0.25">
      <c r="B31" s="97"/>
      <c r="C31" s="97"/>
      <c r="D31" s="97"/>
      <c r="E31" s="97"/>
      <c r="F31" s="97" t="s">
        <v>51</v>
      </c>
      <c r="G31" s="115">
        <f>G32+G80</f>
        <v>2468315.8400000003</v>
      </c>
      <c r="H31" s="115">
        <f>H32+H80</f>
        <v>4634647</v>
      </c>
      <c r="I31" s="115">
        <f>I32+I80</f>
        <v>2261054</v>
      </c>
      <c r="J31" s="99">
        <f t="shared" ref="J31:J67" si="11">I31/G31*100</f>
        <v>91.603106999467286</v>
      </c>
      <c r="K31" s="99">
        <f t="shared" ref="K31:K76" si="12">I31/H31*100</f>
        <v>48.785894589167199</v>
      </c>
    </row>
    <row r="32" spans="2:11" ht="15.75" x14ac:dyDescent="0.25">
      <c r="B32" s="78">
        <v>3</v>
      </c>
      <c r="C32" s="78"/>
      <c r="D32" s="78"/>
      <c r="E32" s="78"/>
      <c r="F32" s="78" t="s">
        <v>4</v>
      </c>
      <c r="G32" s="103">
        <f>G33+G41+G69+G73+G76</f>
        <v>2465306.85</v>
      </c>
      <c r="H32" s="103">
        <f>H33+H41+H69+H76</f>
        <v>4634647</v>
      </c>
      <c r="I32" s="103">
        <f>I33+I41+I69+I73+I76</f>
        <v>2234626.5</v>
      </c>
      <c r="J32" s="101">
        <f>I32/G32*100</f>
        <v>90.642935584266098</v>
      </c>
      <c r="K32" s="101">
        <f t="shared" si="12"/>
        <v>48.215678561927156</v>
      </c>
    </row>
    <row r="33" spans="2:24" ht="15.75" x14ac:dyDescent="0.25">
      <c r="B33" s="78"/>
      <c r="C33" s="102">
        <v>31</v>
      </c>
      <c r="D33" s="102"/>
      <c r="E33" s="78"/>
      <c r="F33" s="78" t="s">
        <v>5</v>
      </c>
      <c r="G33" s="103">
        <f>G34+G37+G39</f>
        <v>2018063.5100000002</v>
      </c>
      <c r="H33" s="103">
        <v>3713134</v>
      </c>
      <c r="I33" s="103">
        <f>I34+I37+I39</f>
        <v>1832687.46</v>
      </c>
      <c r="J33" s="101">
        <f t="shared" si="11"/>
        <v>90.814161740628265</v>
      </c>
      <c r="K33" s="101">
        <f t="shared" si="12"/>
        <v>49.35688989408947</v>
      </c>
    </row>
    <row r="34" spans="2:24" ht="15.75" x14ac:dyDescent="0.25">
      <c r="B34" s="104"/>
      <c r="C34" s="104"/>
      <c r="D34" s="104">
        <v>311</v>
      </c>
      <c r="E34" s="104"/>
      <c r="F34" s="104" t="s">
        <v>35</v>
      </c>
      <c r="G34" s="79">
        <f t="shared" ref="G34" si="13">G35+G36</f>
        <v>1681795.9500000002</v>
      </c>
      <c r="H34" s="79"/>
      <c r="I34" s="79">
        <f t="shared" ref="I34" si="14">I35+I36</f>
        <v>1511155.54</v>
      </c>
      <c r="J34" s="80">
        <f t="shared" si="11"/>
        <v>89.853679336069263</v>
      </c>
      <c r="K34" s="80"/>
      <c r="S34" s="46"/>
      <c r="X34" s="66"/>
    </row>
    <row r="35" spans="2:24" ht="15.75" x14ac:dyDescent="0.25">
      <c r="B35" s="104"/>
      <c r="C35" s="104"/>
      <c r="D35" s="104"/>
      <c r="E35" s="104">
        <v>3111</v>
      </c>
      <c r="F35" s="104" t="s">
        <v>36</v>
      </c>
      <c r="G35" s="82">
        <v>1492509.56</v>
      </c>
      <c r="H35" s="82"/>
      <c r="I35" s="82">
        <v>1344404.46</v>
      </c>
      <c r="J35" s="80">
        <f t="shared" si="11"/>
        <v>90.076773779593069</v>
      </c>
      <c r="K35" s="80"/>
      <c r="N35" s="66"/>
      <c r="O35" s="66"/>
      <c r="P35" s="66"/>
      <c r="S35" s="66"/>
      <c r="T35" s="66"/>
      <c r="U35" s="66"/>
      <c r="X35" s="66"/>
    </row>
    <row r="36" spans="2:24" ht="15.75" x14ac:dyDescent="0.25">
      <c r="B36" s="104"/>
      <c r="C36" s="104"/>
      <c r="D36" s="104"/>
      <c r="E36" s="116">
        <v>3114</v>
      </c>
      <c r="F36" s="116" t="s">
        <v>71</v>
      </c>
      <c r="G36" s="82">
        <v>189286.39</v>
      </c>
      <c r="H36" s="82"/>
      <c r="I36" s="82">
        <v>166751.07999999999</v>
      </c>
      <c r="J36" s="80">
        <f t="shared" si="11"/>
        <v>88.094595707594181</v>
      </c>
      <c r="K36" s="80"/>
      <c r="N36" s="46"/>
      <c r="P36" s="66"/>
      <c r="S36" s="66"/>
      <c r="U36" s="66"/>
      <c r="X36" s="66"/>
    </row>
    <row r="37" spans="2:24" ht="15.75" x14ac:dyDescent="0.25">
      <c r="B37" s="104"/>
      <c r="C37" s="104"/>
      <c r="D37" s="104">
        <v>312</v>
      </c>
      <c r="E37" s="116"/>
      <c r="F37" s="85" t="s">
        <v>72</v>
      </c>
      <c r="G37" s="82">
        <f>G38</f>
        <v>60402.16</v>
      </c>
      <c r="H37" s="82"/>
      <c r="I37" s="82">
        <f>I38</f>
        <v>72808.639999999999</v>
      </c>
      <c r="J37" s="80">
        <f t="shared" si="11"/>
        <v>120.53979526559976</v>
      </c>
      <c r="K37" s="80"/>
      <c r="S37" s="66"/>
      <c r="X37" s="66"/>
    </row>
    <row r="38" spans="2:24" ht="15.75" x14ac:dyDescent="0.25">
      <c r="B38" s="104"/>
      <c r="C38" s="104"/>
      <c r="D38" s="104"/>
      <c r="E38" s="116">
        <v>3121</v>
      </c>
      <c r="F38" s="85" t="s">
        <v>72</v>
      </c>
      <c r="G38" s="82">
        <v>60402.16</v>
      </c>
      <c r="H38" s="82"/>
      <c r="I38" s="82">
        <v>72808.639999999999</v>
      </c>
      <c r="J38" s="80">
        <f t="shared" si="11"/>
        <v>120.53979526559976</v>
      </c>
      <c r="K38" s="80"/>
      <c r="N38" s="66"/>
      <c r="P38" s="67"/>
      <c r="S38" s="46"/>
      <c r="X38" s="46"/>
    </row>
    <row r="39" spans="2:24" ht="15.75" x14ac:dyDescent="0.25">
      <c r="B39" s="104"/>
      <c r="C39" s="104"/>
      <c r="D39" s="104">
        <v>313</v>
      </c>
      <c r="E39" s="116"/>
      <c r="F39" s="85" t="s">
        <v>74</v>
      </c>
      <c r="G39" s="82">
        <f>G40</f>
        <v>275865.40000000002</v>
      </c>
      <c r="H39" s="82"/>
      <c r="I39" s="82">
        <f>I40</f>
        <v>248723.28</v>
      </c>
      <c r="J39" s="80">
        <f t="shared" si="11"/>
        <v>90.161100304713813</v>
      </c>
      <c r="K39" s="80"/>
      <c r="N39" s="66"/>
      <c r="P39" s="66"/>
      <c r="S39" s="46"/>
      <c r="X39" s="46"/>
    </row>
    <row r="40" spans="2:24" ht="15.75" x14ac:dyDescent="0.25">
      <c r="B40" s="104"/>
      <c r="C40" s="104"/>
      <c r="D40" s="104"/>
      <c r="E40" s="116">
        <v>3132</v>
      </c>
      <c r="F40" s="85" t="s">
        <v>73</v>
      </c>
      <c r="G40" s="82">
        <v>275865.40000000002</v>
      </c>
      <c r="H40" s="82"/>
      <c r="I40" s="82">
        <v>248723.28</v>
      </c>
      <c r="J40" s="80">
        <f t="shared" si="11"/>
        <v>90.161100304713813</v>
      </c>
      <c r="K40" s="80"/>
      <c r="S40" s="46"/>
      <c r="X40" s="46"/>
    </row>
    <row r="41" spans="2:24" ht="15.75" x14ac:dyDescent="0.25">
      <c r="B41" s="104"/>
      <c r="C41" s="104">
        <v>32</v>
      </c>
      <c r="D41" s="107"/>
      <c r="E41" s="108"/>
      <c r="F41" s="111" t="s">
        <v>12</v>
      </c>
      <c r="G41" s="103">
        <f>G42+G47+G54+G64</f>
        <v>406883.39999999997</v>
      </c>
      <c r="H41" s="103">
        <v>828120</v>
      </c>
      <c r="I41" s="103">
        <f>I42+I47+I54+I64</f>
        <v>366525.14</v>
      </c>
      <c r="J41" s="101">
        <f t="shared" si="11"/>
        <v>90.081123978024181</v>
      </c>
      <c r="K41" s="101">
        <f t="shared" si="12"/>
        <v>44.259906776795638</v>
      </c>
    </row>
    <row r="42" spans="2:24" ht="15.75" x14ac:dyDescent="0.25">
      <c r="B42" s="104"/>
      <c r="C42" s="104"/>
      <c r="D42" s="104">
        <v>321</v>
      </c>
      <c r="E42" s="104"/>
      <c r="F42" s="104" t="s">
        <v>37</v>
      </c>
      <c r="G42" s="79">
        <f>SUM(G43:G46)</f>
        <v>58297.869999999995</v>
      </c>
      <c r="H42" s="79"/>
      <c r="I42" s="79">
        <f>SUM(I43:I46)</f>
        <v>49999.34</v>
      </c>
      <c r="J42" s="80">
        <f t="shared" si="11"/>
        <v>85.765294684008182</v>
      </c>
      <c r="K42" s="80"/>
      <c r="P42" s="46"/>
      <c r="S42" s="67"/>
    </row>
    <row r="43" spans="2:24" ht="15.75" x14ac:dyDescent="0.25">
      <c r="B43" s="104"/>
      <c r="C43" s="111"/>
      <c r="D43" s="104"/>
      <c r="E43" s="104">
        <v>3211</v>
      </c>
      <c r="F43" s="117" t="s">
        <v>38</v>
      </c>
      <c r="G43" s="82">
        <v>5287.2</v>
      </c>
      <c r="H43" s="93"/>
      <c r="I43" s="82">
        <v>3440.28</v>
      </c>
      <c r="J43" s="80">
        <f t="shared" si="11"/>
        <v>65.068088969586938</v>
      </c>
      <c r="K43" s="80"/>
      <c r="P43" s="46"/>
    </row>
    <row r="44" spans="2:24" ht="15.75" x14ac:dyDescent="0.25">
      <c r="B44" s="104"/>
      <c r="C44" s="111"/>
      <c r="D44" s="104"/>
      <c r="E44" s="104">
        <v>3212</v>
      </c>
      <c r="F44" s="85" t="s">
        <v>75</v>
      </c>
      <c r="G44" s="118">
        <v>49162.77</v>
      </c>
      <c r="H44" s="119"/>
      <c r="I44" s="118">
        <v>42114.93</v>
      </c>
      <c r="J44" s="80">
        <f t="shared" si="11"/>
        <v>85.664274002461624</v>
      </c>
      <c r="K44" s="80"/>
      <c r="P44" s="46"/>
      <c r="S44" s="46"/>
    </row>
    <row r="45" spans="2:24" ht="15.75" x14ac:dyDescent="0.25">
      <c r="B45" s="104"/>
      <c r="C45" s="111"/>
      <c r="D45" s="104"/>
      <c r="E45" s="104">
        <v>3213</v>
      </c>
      <c r="F45" s="85" t="s">
        <v>76</v>
      </c>
      <c r="G45" s="82">
        <v>3800</v>
      </c>
      <c r="H45" s="93"/>
      <c r="I45" s="82">
        <v>4444.13</v>
      </c>
      <c r="J45" s="80">
        <f t="shared" si="11"/>
        <v>116.9507894736842</v>
      </c>
      <c r="K45" s="80"/>
    </row>
    <row r="46" spans="2:24" ht="31.5" x14ac:dyDescent="0.25">
      <c r="B46" s="104"/>
      <c r="C46" s="111"/>
      <c r="D46" s="104"/>
      <c r="E46" s="104">
        <v>3214</v>
      </c>
      <c r="F46" s="106" t="s">
        <v>154</v>
      </c>
      <c r="G46" s="82">
        <v>47.9</v>
      </c>
      <c r="H46" s="93"/>
      <c r="I46" s="82">
        <v>0</v>
      </c>
      <c r="J46" s="80">
        <f t="shared" si="11"/>
        <v>0</v>
      </c>
      <c r="K46" s="80"/>
    </row>
    <row r="47" spans="2:24" ht="15.75" x14ac:dyDescent="0.25">
      <c r="B47" s="104"/>
      <c r="C47" s="111"/>
      <c r="D47" s="104">
        <v>322</v>
      </c>
      <c r="E47" s="104"/>
      <c r="F47" s="85" t="s">
        <v>77</v>
      </c>
      <c r="G47" s="79">
        <f t="shared" ref="G47" si="15">SUM(G48:G53)</f>
        <v>271280.71999999997</v>
      </c>
      <c r="H47" s="79"/>
      <c r="I47" s="88">
        <f t="shared" ref="I47" si="16">SUM(I48:I53)</f>
        <v>230062.56</v>
      </c>
      <c r="J47" s="80">
        <f t="shared" si="11"/>
        <v>84.806085740261977</v>
      </c>
      <c r="K47" s="80"/>
    </row>
    <row r="48" spans="2:24" ht="15.75" x14ac:dyDescent="0.25">
      <c r="B48" s="104"/>
      <c r="C48" s="111"/>
      <c r="D48" s="104"/>
      <c r="E48" s="104">
        <v>3221</v>
      </c>
      <c r="F48" s="85" t="s">
        <v>78</v>
      </c>
      <c r="G48" s="82">
        <v>22381.61</v>
      </c>
      <c r="H48" s="82"/>
      <c r="I48" s="82">
        <v>19496.830000000002</v>
      </c>
      <c r="J48" s="80">
        <f t="shared" si="11"/>
        <v>87.110936165896916</v>
      </c>
      <c r="K48" s="80"/>
    </row>
    <row r="49" spans="2:19" ht="15.75" x14ac:dyDescent="0.25">
      <c r="B49" s="104"/>
      <c r="C49" s="111"/>
      <c r="D49" s="104"/>
      <c r="E49" s="104">
        <v>3222</v>
      </c>
      <c r="F49" s="85" t="s">
        <v>79</v>
      </c>
      <c r="G49" s="82">
        <v>156311.22</v>
      </c>
      <c r="H49" s="82"/>
      <c r="I49" s="82">
        <v>128471.14</v>
      </c>
      <c r="J49" s="80">
        <f t="shared" si="11"/>
        <v>82.189327164102494</v>
      </c>
      <c r="K49" s="80"/>
      <c r="S49" s="67"/>
    </row>
    <row r="50" spans="2:19" ht="15.75" x14ac:dyDescent="0.25">
      <c r="B50" s="104"/>
      <c r="C50" s="111"/>
      <c r="D50" s="104"/>
      <c r="E50" s="104">
        <v>3223</v>
      </c>
      <c r="F50" s="85" t="s">
        <v>80</v>
      </c>
      <c r="G50" s="82">
        <v>71165.31</v>
      </c>
      <c r="H50" s="82"/>
      <c r="I50" s="82">
        <v>69709.73</v>
      </c>
      <c r="J50" s="80">
        <f t="shared" si="11"/>
        <v>97.954649533600005</v>
      </c>
      <c r="K50" s="80"/>
    </row>
    <row r="51" spans="2:19" ht="15.75" x14ac:dyDescent="0.25">
      <c r="B51" s="104"/>
      <c r="C51" s="111"/>
      <c r="D51" s="104"/>
      <c r="E51" s="104">
        <v>3224</v>
      </c>
      <c r="F51" s="85" t="s">
        <v>81</v>
      </c>
      <c r="G51" s="82">
        <v>7168.81</v>
      </c>
      <c r="H51" s="82"/>
      <c r="I51" s="82">
        <v>8109.34</v>
      </c>
      <c r="J51" s="80">
        <f t="shared" si="11"/>
        <v>113.11975069781455</v>
      </c>
      <c r="K51" s="80"/>
    </row>
    <row r="52" spans="2:19" ht="15.75" x14ac:dyDescent="0.25">
      <c r="B52" s="104"/>
      <c r="C52" s="111"/>
      <c r="D52" s="104"/>
      <c r="E52" s="104">
        <v>3225</v>
      </c>
      <c r="F52" s="85" t="s">
        <v>82</v>
      </c>
      <c r="G52" s="82">
        <v>14147.29</v>
      </c>
      <c r="H52" s="82"/>
      <c r="I52" s="82">
        <v>4108.59</v>
      </c>
      <c r="J52" s="80">
        <f t="shared" si="11"/>
        <v>29.04153374957324</v>
      </c>
      <c r="K52" s="80"/>
      <c r="S52" s="68"/>
    </row>
    <row r="53" spans="2:19" ht="15.75" x14ac:dyDescent="0.25">
      <c r="B53" s="104"/>
      <c r="C53" s="111"/>
      <c r="D53" s="104"/>
      <c r="E53" s="104">
        <v>3227</v>
      </c>
      <c r="F53" s="85" t="s">
        <v>83</v>
      </c>
      <c r="G53" s="82">
        <v>106.48</v>
      </c>
      <c r="H53" s="82"/>
      <c r="I53" s="82">
        <v>166.93</v>
      </c>
      <c r="J53" s="80">
        <f t="shared" si="11"/>
        <v>156.77122464312546</v>
      </c>
      <c r="K53" s="80"/>
    </row>
    <row r="54" spans="2:19" ht="15.75" x14ac:dyDescent="0.25">
      <c r="B54" s="104"/>
      <c r="C54" s="111"/>
      <c r="D54" s="104">
        <v>323</v>
      </c>
      <c r="E54" s="104"/>
      <c r="F54" s="85" t="s">
        <v>84</v>
      </c>
      <c r="G54" s="79">
        <f t="shared" ref="G54" si="17">SUM(G55:G63)</f>
        <v>73338.8</v>
      </c>
      <c r="H54" s="79"/>
      <c r="I54" s="88">
        <f t="shared" ref="I54" si="18">SUM(I55:I63)</f>
        <v>80896.64999999998</v>
      </c>
      <c r="J54" s="80">
        <f t="shared" si="11"/>
        <v>110.30539087086233</v>
      </c>
      <c r="K54" s="80"/>
      <c r="S54" s="46"/>
    </row>
    <row r="55" spans="2:19" ht="15.75" x14ac:dyDescent="0.25">
      <c r="B55" s="104"/>
      <c r="C55" s="111"/>
      <c r="D55" s="104"/>
      <c r="E55" s="104">
        <v>3231</v>
      </c>
      <c r="F55" s="120" t="s">
        <v>85</v>
      </c>
      <c r="G55" s="121">
        <v>5869.01</v>
      </c>
      <c r="H55" s="82"/>
      <c r="I55" s="121">
        <v>4581.99</v>
      </c>
      <c r="J55" s="80">
        <f t="shared" si="11"/>
        <v>78.070918263897994</v>
      </c>
      <c r="K55" s="80"/>
    </row>
    <row r="56" spans="2:19" ht="15.75" x14ac:dyDescent="0.25">
      <c r="B56" s="104"/>
      <c r="C56" s="111"/>
      <c r="D56" s="104"/>
      <c r="E56" s="104">
        <v>3232</v>
      </c>
      <c r="F56" s="120" t="s">
        <v>86</v>
      </c>
      <c r="G56" s="121">
        <v>24193.25</v>
      </c>
      <c r="H56" s="118"/>
      <c r="I56" s="121">
        <v>32597.07</v>
      </c>
      <c r="J56" s="80">
        <f t="shared" si="11"/>
        <v>134.73621774668553</v>
      </c>
      <c r="K56" s="80"/>
    </row>
    <row r="57" spans="2:19" ht="15.75" x14ac:dyDescent="0.25">
      <c r="B57" s="104"/>
      <c r="C57" s="111"/>
      <c r="D57" s="104"/>
      <c r="E57" s="104">
        <v>3233</v>
      </c>
      <c r="F57" s="120" t="s">
        <v>87</v>
      </c>
      <c r="G57" s="121">
        <v>228.38</v>
      </c>
      <c r="H57" s="82"/>
      <c r="I57" s="121">
        <v>1062.6300000000001</v>
      </c>
      <c r="J57" s="80">
        <f t="shared" si="11"/>
        <v>465.29030563096603</v>
      </c>
      <c r="K57" s="80"/>
    </row>
    <row r="58" spans="2:19" ht="15.75" x14ac:dyDescent="0.25">
      <c r="B58" s="104"/>
      <c r="C58" s="111"/>
      <c r="D58" s="104"/>
      <c r="E58" s="104">
        <v>3234</v>
      </c>
      <c r="F58" s="120" t="s">
        <v>88</v>
      </c>
      <c r="G58" s="121">
        <v>21100.95</v>
      </c>
      <c r="H58" s="82"/>
      <c r="I58" s="121">
        <v>26304.1</v>
      </c>
      <c r="J58" s="80">
        <f t="shared" si="11"/>
        <v>124.65836846208344</v>
      </c>
      <c r="K58" s="80"/>
    </row>
    <row r="59" spans="2:19" ht="15.75" x14ac:dyDescent="0.25">
      <c r="B59" s="104"/>
      <c r="C59" s="111"/>
      <c r="D59" s="104"/>
      <c r="E59" s="104">
        <v>3235</v>
      </c>
      <c r="F59" s="120" t="s">
        <v>89</v>
      </c>
      <c r="G59" s="121">
        <v>2407.71</v>
      </c>
      <c r="H59" s="82"/>
      <c r="I59" s="121">
        <v>2315.89</v>
      </c>
      <c r="J59" s="80">
        <f t="shared" si="11"/>
        <v>96.18641779948581</v>
      </c>
      <c r="K59" s="80"/>
    </row>
    <row r="60" spans="2:19" ht="15.75" x14ac:dyDescent="0.25">
      <c r="B60" s="104"/>
      <c r="C60" s="111"/>
      <c r="D60" s="104"/>
      <c r="E60" s="104">
        <v>3236</v>
      </c>
      <c r="F60" s="120" t="s">
        <v>90</v>
      </c>
      <c r="G60" s="121">
        <v>11877.03</v>
      </c>
      <c r="H60" s="82"/>
      <c r="I60" s="121">
        <v>2223.62</v>
      </c>
      <c r="J60" s="80">
        <f t="shared" si="11"/>
        <v>18.722020572483185</v>
      </c>
      <c r="K60" s="80"/>
      <c r="S60" s="69"/>
    </row>
    <row r="61" spans="2:19" ht="15.75" x14ac:dyDescent="0.25">
      <c r="B61" s="104"/>
      <c r="C61" s="111"/>
      <c r="D61" s="104"/>
      <c r="E61" s="104">
        <v>3237</v>
      </c>
      <c r="F61" s="120" t="s">
        <v>91</v>
      </c>
      <c r="G61" s="121">
        <v>4868.62</v>
      </c>
      <c r="H61" s="82"/>
      <c r="I61" s="121">
        <v>6819.54</v>
      </c>
      <c r="J61" s="80">
        <f t="shared" si="11"/>
        <v>140.07131384252622</v>
      </c>
      <c r="K61" s="80"/>
    </row>
    <row r="62" spans="2:19" ht="15.75" x14ac:dyDescent="0.25">
      <c r="B62" s="104"/>
      <c r="C62" s="111"/>
      <c r="D62" s="104"/>
      <c r="E62" s="104">
        <v>3238</v>
      </c>
      <c r="F62" s="120" t="s">
        <v>92</v>
      </c>
      <c r="G62" s="121">
        <v>185.82</v>
      </c>
      <c r="H62" s="82"/>
      <c r="I62" s="121">
        <v>258.8</v>
      </c>
      <c r="J62" s="80">
        <f t="shared" si="11"/>
        <v>139.27456678506081</v>
      </c>
      <c r="K62" s="80"/>
      <c r="S62" s="46"/>
    </row>
    <row r="63" spans="2:19" ht="15.75" x14ac:dyDescent="0.25">
      <c r="B63" s="104"/>
      <c r="C63" s="111"/>
      <c r="D63" s="104"/>
      <c r="E63" s="104">
        <v>3239</v>
      </c>
      <c r="F63" s="120" t="s">
        <v>93</v>
      </c>
      <c r="G63" s="121">
        <v>2608.0300000000002</v>
      </c>
      <c r="H63" s="82"/>
      <c r="I63" s="121">
        <v>4733.01</v>
      </c>
      <c r="J63" s="80">
        <f t="shared" si="11"/>
        <v>181.47835722748587</v>
      </c>
      <c r="K63" s="80"/>
    </row>
    <row r="64" spans="2:19" ht="15.75" x14ac:dyDescent="0.25">
      <c r="B64" s="104"/>
      <c r="C64" s="111"/>
      <c r="D64" s="104">
        <v>329</v>
      </c>
      <c r="E64" s="104"/>
      <c r="F64" s="85" t="s">
        <v>94</v>
      </c>
      <c r="G64" s="79">
        <f t="shared" ref="G64" si="19">SUM(G65:G68)</f>
        <v>3966.01</v>
      </c>
      <c r="H64" s="79"/>
      <c r="I64" s="88">
        <f t="shared" ref="I64" si="20">SUM(I65:I68)</f>
        <v>5566.5900000000011</v>
      </c>
      <c r="J64" s="80">
        <f t="shared" si="11"/>
        <v>140.35743732365779</v>
      </c>
      <c r="K64" s="80"/>
    </row>
    <row r="65" spans="2:11" ht="31.5" x14ac:dyDescent="0.25">
      <c r="B65" s="104"/>
      <c r="C65" s="111"/>
      <c r="D65" s="104"/>
      <c r="E65" s="104">
        <v>3291</v>
      </c>
      <c r="F65" s="122" t="s">
        <v>95</v>
      </c>
      <c r="G65" s="123">
        <v>1228.46</v>
      </c>
      <c r="H65" s="118"/>
      <c r="I65" s="123">
        <v>438.98</v>
      </c>
      <c r="J65" s="80">
        <f t="shared" si="11"/>
        <v>35.734171238786772</v>
      </c>
      <c r="K65" s="80"/>
    </row>
    <row r="66" spans="2:11" ht="15.75" x14ac:dyDescent="0.25">
      <c r="B66" s="104"/>
      <c r="C66" s="111"/>
      <c r="D66" s="104"/>
      <c r="E66" s="104">
        <v>3292</v>
      </c>
      <c r="F66" s="120" t="s">
        <v>96</v>
      </c>
      <c r="G66" s="121">
        <v>403.41</v>
      </c>
      <c r="H66" s="82"/>
      <c r="I66" s="121">
        <v>521.96</v>
      </c>
      <c r="J66" s="80">
        <f t="shared" si="11"/>
        <v>129.3869760293498</v>
      </c>
      <c r="K66" s="80"/>
    </row>
    <row r="67" spans="2:11" ht="15.75" x14ac:dyDescent="0.25">
      <c r="B67" s="104"/>
      <c r="C67" s="111"/>
      <c r="D67" s="104"/>
      <c r="E67" s="104">
        <v>3295</v>
      </c>
      <c r="F67" s="120" t="s">
        <v>97</v>
      </c>
      <c r="G67" s="121">
        <v>2102.7600000000002</v>
      </c>
      <c r="H67" s="82"/>
      <c r="I67" s="121">
        <v>4396.76</v>
      </c>
      <c r="J67" s="80">
        <f t="shared" si="11"/>
        <v>209.0947136144876</v>
      </c>
      <c r="K67" s="80"/>
    </row>
    <row r="68" spans="2:11" ht="15.75" x14ac:dyDescent="0.25">
      <c r="B68" s="104"/>
      <c r="C68" s="111"/>
      <c r="D68" s="104"/>
      <c r="E68" s="104">
        <v>3299</v>
      </c>
      <c r="F68" s="120" t="s">
        <v>98</v>
      </c>
      <c r="G68" s="123">
        <v>231.38</v>
      </c>
      <c r="H68" s="118"/>
      <c r="I68" s="123">
        <v>208.89</v>
      </c>
      <c r="J68" s="80">
        <f>I68/G68*100</f>
        <v>90.280058777768176</v>
      </c>
      <c r="K68" s="80"/>
    </row>
    <row r="69" spans="2:11" ht="15.75" x14ac:dyDescent="0.25">
      <c r="B69" s="104"/>
      <c r="C69" s="111">
        <v>34</v>
      </c>
      <c r="D69" s="104"/>
      <c r="E69" s="111"/>
      <c r="F69" s="124" t="s">
        <v>143</v>
      </c>
      <c r="G69" s="103">
        <f>G70</f>
        <v>1900</v>
      </c>
      <c r="H69" s="103">
        <v>4715</v>
      </c>
      <c r="I69" s="103">
        <f>I70</f>
        <v>1377.19</v>
      </c>
      <c r="J69" s="101">
        <f t="shared" ref="J69:J85" si="21">I69/G69*100</f>
        <v>72.48368421052632</v>
      </c>
      <c r="K69" s="101">
        <f t="shared" si="12"/>
        <v>29.208695652173915</v>
      </c>
    </row>
    <row r="70" spans="2:11" ht="15.75" x14ac:dyDescent="0.25">
      <c r="B70" s="104"/>
      <c r="C70" s="111"/>
      <c r="D70" s="104">
        <v>343</v>
      </c>
      <c r="E70" s="111"/>
      <c r="F70" s="124" t="s">
        <v>99</v>
      </c>
      <c r="G70" s="103">
        <f t="shared" ref="G70" si="22">SUM(G71:G72)</f>
        <v>1900</v>
      </c>
      <c r="H70" s="103"/>
      <c r="I70" s="103">
        <f t="shared" ref="I70" si="23">SUM(I71:I72)</f>
        <v>1377.19</v>
      </c>
      <c r="J70" s="101">
        <f t="shared" si="21"/>
        <v>72.48368421052632</v>
      </c>
      <c r="K70" s="101"/>
    </row>
    <row r="71" spans="2:11" ht="15.75" x14ac:dyDescent="0.25">
      <c r="B71" s="104"/>
      <c r="C71" s="111"/>
      <c r="D71" s="104"/>
      <c r="E71" s="104">
        <v>3431</v>
      </c>
      <c r="F71" s="120" t="s">
        <v>100</v>
      </c>
      <c r="G71" s="123">
        <v>1900</v>
      </c>
      <c r="H71" s="118"/>
      <c r="I71" s="123">
        <v>1377.19</v>
      </c>
      <c r="J71" s="80">
        <f t="shared" si="21"/>
        <v>72.48368421052632</v>
      </c>
      <c r="K71" s="80"/>
    </row>
    <row r="72" spans="2:11" ht="15.75" x14ac:dyDescent="0.25">
      <c r="B72" s="104"/>
      <c r="C72" s="111"/>
      <c r="D72" s="104"/>
      <c r="E72" s="104">
        <v>3433</v>
      </c>
      <c r="F72" s="120" t="s">
        <v>101</v>
      </c>
      <c r="G72" s="121">
        <v>0</v>
      </c>
      <c r="H72" s="82"/>
      <c r="I72" s="121">
        <v>0</v>
      </c>
      <c r="J72" s="80" t="e">
        <f t="shared" si="21"/>
        <v>#DIV/0!</v>
      </c>
      <c r="K72" s="80"/>
    </row>
    <row r="73" spans="2:11" ht="15.75" x14ac:dyDescent="0.25">
      <c r="B73" s="104"/>
      <c r="C73" s="111">
        <v>36</v>
      </c>
      <c r="D73" s="104"/>
      <c r="E73" s="104"/>
      <c r="F73" s="124" t="s">
        <v>145</v>
      </c>
      <c r="G73" s="167">
        <f>G74</f>
        <v>7470.9</v>
      </c>
      <c r="H73" s="156">
        <v>0</v>
      </c>
      <c r="I73" s="167">
        <f>I74</f>
        <v>4512.32</v>
      </c>
      <c r="J73" s="80"/>
      <c r="K73" s="80"/>
    </row>
    <row r="74" spans="2:11" ht="31.5" x14ac:dyDescent="0.25">
      <c r="B74" s="104"/>
      <c r="C74" s="111"/>
      <c r="D74" s="104">
        <v>369</v>
      </c>
      <c r="E74" s="111"/>
      <c r="F74" s="125" t="s">
        <v>146</v>
      </c>
      <c r="G74" s="167">
        <f>G75</f>
        <v>7470.9</v>
      </c>
      <c r="H74" s="156"/>
      <c r="I74" s="167">
        <f>I75</f>
        <v>4512.32</v>
      </c>
      <c r="J74" s="80"/>
      <c r="K74" s="80"/>
    </row>
    <row r="75" spans="2:11" ht="31.5" x14ac:dyDescent="0.25">
      <c r="B75" s="104"/>
      <c r="C75" s="111"/>
      <c r="D75" s="104"/>
      <c r="E75" s="104">
        <v>3691</v>
      </c>
      <c r="F75" s="122" t="s">
        <v>147</v>
      </c>
      <c r="G75" s="121">
        <v>7470.9</v>
      </c>
      <c r="H75" s="82"/>
      <c r="I75" s="121">
        <v>4512.32</v>
      </c>
      <c r="J75" s="80"/>
      <c r="K75" s="80"/>
    </row>
    <row r="76" spans="2:11" ht="31.5" x14ac:dyDescent="0.25">
      <c r="B76" s="104"/>
      <c r="C76" s="111">
        <v>37</v>
      </c>
      <c r="D76" s="104"/>
      <c r="E76" s="111"/>
      <c r="F76" s="125" t="s">
        <v>102</v>
      </c>
      <c r="G76" s="103">
        <f t="shared" ref="G76" si="24">G77</f>
        <v>30989.040000000001</v>
      </c>
      <c r="H76" s="103">
        <v>88678</v>
      </c>
      <c r="I76" s="103">
        <f t="shared" ref="I76" si="25">I77</f>
        <v>29524.39</v>
      </c>
      <c r="J76" s="101">
        <f t="shared" si="21"/>
        <v>95.273651587787171</v>
      </c>
      <c r="K76" s="101">
        <f t="shared" si="12"/>
        <v>33.293928595593044</v>
      </c>
    </row>
    <row r="77" spans="2:11" ht="31.5" x14ac:dyDescent="0.25">
      <c r="B77" s="104"/>
      <c r="C77" s="111"/>
      <c r="D77" s="104">
        <v>372</v>
      </c>
      <c r="E77" s="104"/>
      <c r="F77" s="122" t="s">
        <v>102</v>
      </c>
      <c r="G77" s="79">
        <f t="shared" ref="G77" si="26">SUM(G78:G79)</f>
        <v>30989.040000000001</v>
      </c>
      <c r="H77" s="79"/>
      <c r="I77" s="79">
        <f t="shared" ref="I77" si="27">SUM(I78:I79)</f>
        <v>29524.39</v>
      </c>
      <c r="J77" s="80">
        <f t="shared" si="21"/>
        <v>95.273651587787171</v>
      </c>
      <c r="K77" s="80"/>
    </row>
    <row r="78" spans="2:11" ht="15.75" x14ac:dyDescent="0.25">
      <c r="B78" s="104"/>
      <c r="C78" s="111"/>
      <c r="D78" s="104"/>
      <c r="E78" s="104">
        <v>3721</v>
      </c>
      <c r="F78" s="120" t="s">
        <v>103</v>
      </c>
      <c r="G78" s="123">
        <v>21700</v>
      </c>
      <c r="H78" s="118"/>
      <c r="I78" s="123">
        <v>22009.279999999999</v>
      </c>
      <c r="J78" s="80">
        <f t="shared" si="21"/>
        <v>101.4252534562212</v>
      </c>
      <c r="K78" s="80"/>
    </row>
    <row r="79" spans="2:11" ht="15.75" x14ac:dyDescent="0.25">
      <c r="B79" s="104"/>
      <c r="C79" s="111"/>
      <c r="D79" s="104"/>
      <c r="E79" s="104">
        <v>3722</v>
      </c>
      <c r="F79" s="120" t="s">
        <v>104</v>
      </c>
      <c r="G79" s="123">
        <v>9289.0400000000009</v>
      </c>
      <c r="H79" s="118"/>
      <c r="I79" s="123">
        <v>7515.11</v>
      </c>
      <c r="J79" s="80">
        <f t="shared" si="21"/>
        <v>80.902978133370056</v>
      </c>
      <c r="K79" s="80"/>
    </row>
    <row r="80" spans="2:11" ht="15.75" x14ac:dyDescent="0.25">
      <c r="B80" s="126">
        <v>4</v>
      </c>
      <c r="C80" s="126"/>
      <c r="D80" s="126"/>
      <c r="E80" s="126"/>
      <c r="F80" s="127" t="s">
        <v>6</v>
      </c>
      <c r="G80" s="103">
        <f>G81</f>
        <v>3008.99</v>
      </c>
      <c r="H80" s="103">
        <f>H81</f>
        <v>0</v>
      </c>
      <c r="I80" s="103">
        <f>I81</f>
        <v>26427.5</v>
      </c>
      <c r="J80" s="101">
        <f t="shared" si="21"/>
        <v>878.28474006228009</v>
      </c>
      <c r="K80" s="101" t="e">
        <f t="shared" ref="K80:K81" si="28">I80/H80*100</f>
        <v>#DIV/0!</v>
      </c>
    </row>
    <row r="81" spans="2:11" ht="15.75" x14ac:dyDescent="0.25">
      <c r="B81" s="126"/>
      <c r="C81" s="128">
        <v>42</v>
      </c>
      <c r="D81" s="128"/>
      <c r="E81" s="126"/>
      <c r="F81" s="127" t="s">
        <v>144</v>
      </c>
      <c r="G81" s="103">
        <f>G82</f>
        <v>3008.99</v>
      </c>
      <c r="H81" s="103">
        <v>0</v>
      </c>
      <c r="I81" s="103">
        <f>I82</f>
        <v>26427.5</v>
      </c>
      <c r="J81" s="101">
        <f t="shared" si="21"/>
        <v>878.28474006228009</v>
      </c>
      <c r="K81" s="101" t="e">
        <f t="shared" si="28"/>
        <v>#DIV/0!</v>
      </c>
    </row>
    <row r="82" spans="2:11" ht="15.75" x14ac:dyDescent="0.25">
      <c r="B82" s="126"/>
      <c r="C82" s="128"/>
      <c r="D82" s="128">
        <v>422</v>
      </c>
      <c r="E82" s="128"/>
      <c r="F82" s="120" t="s">
        <v>105</v>
      </c>
      <c r="G82" s="118">
        <f>G83+G84+G85</f>
        <v>3008.99</v>
      </c>
      <c r="H82" s="103"/>
      <c r="I82" s="79">
        <f>I83+I84+I85</f>
        <v>26427.5</v>
      </c>
      <c r="J82" s="80">
        <f t="shared" si="21"/>
        <v>878.28474006228009</v>
      </c>
      <c r="K82" s="80"/>
    </row>
    <row r="83" spans="2:11" ht="15.75" x14ac:dyDescent="0.25">
      <c r="B83" s="126"/>
      <c r="C83" s="128"/>
      <c r="D83" s="128"/>
      <c r="E83" s="128">
        <v>4221</v>
      </c>
      <c r="F83" s="120" t="s">
        <v>152</v>
      </c>
      <c r="G83" s="79">
        <v>1000</v>
      </c>
      <c r="H83" s="103"/>
      <c r="I83" s="79">
        <v>0</v>
      </c>
      <c r="J83" s="80"/>
      <c r="K83" s="80"/>
    </row>
    <row r="84" spans="2:11" ht="15.75" x14ac:dyDescent="0.25">
      <c r="B84" s="126"/>
      <c r="C84" s="128"/>
      <c r="D84" s="128"/>
      <c r="E84" s="128">
        <v>4223</v>
      </c>
      <c r="F84" s="120" t="s">
        <v>153</v>
      </c>
      <c r="G84" s="79">
        <v>1400</v>
      </c>
      <c r="H84" s="103"/>
      <c r="I84" s="79">
        <v>0</v>
      </c>
      <c r="J84" s="80"/>
      <c r="K84" s="80"/>
    </row>
    <row r="85" spans="2:11" ht="15.75" x14ac:dyDescent="0.25">
      <c r="B85" s="126"/>
      <c r="C85" s="128"/>
      <c r="D85" s="128"/>
      <c r="E85" s="128">
        <v>4227</v>
      </c>
      <c r="F85" s="120" t="s">
        <v>106</v>
      </c>
      <c r="G85" s="118">
        <v>608.99</v>
      </c>
      <c r="H85" s="118"/>
      <c r="I85" s="118">
        <v>26427.5</v>
      </c>
      <c r="J85" s="80">
        <f t="shared" si="21"/>
        <v>4339.5622259807215</v>
      </c>
      <c r="K85" s="80"/>
    </row>
    <row r="88" spans="2:11" ht="15" customHeight="1" x14ac:dyDescent="0.25"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 spans="2:11" x14ac:dyDescent="0.25"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2:11" ht="4.5" customHeight="1" x14ac:dyDescent="0.25">
      <c r="B90" s="32"/>
      <c r="C90" s="32"/>
      <c r="D90" s="32"/>
      <c r="E90" s="32"/>
      <c r="F90" s="32"/>
      <c r="G90" s="32"/>
      <c r="H90" s="32"/>
      <c r="I90" s="32"/>
      <c r="J90" s="32"/>
      <c r="K90" s="32"/>
    </row>
  </sheetData>
  <mergeCells count="7">
    <mergeCell ref="B2:K2"/>
    <mergeCell ref="B4:K4"/>
    <mergeCell ref="B6:K6"/>
    <mergeCell ref="B30:F30"/>
    <mergeCell ref="B9:F9"/>
    <mergeCell ref="B29:F29"/>
    <mergeCell ref="B8:F8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47"/>
  <sheetViews>
    <sheetView workbookViewId="0">
      <selection activeCell="E34" sqref="E34"/>
    </sheetView>
  </sheetViews>
  <sheetFormatPr defaultRowHeight="15" x14ac:dyDescent="0.25"/>
  <cols>
    <col min="2" max="2" width="37.5703125" customWidth="1"/>
    <col min="3" max="3" width="17.7109375" customWidth="1"/>
    <col min="4" max="4" width="15.5703125" customWidth="1"/>
    <col min="5" max="5" width="17.42578125" customWidth="1"/>
    <col min="6" max="6" width="11.7109375" customWidth="1"/>
    <col min="7" max="7" width="11.42578125" customWidth="1"/>
    <col min="9" max="9" width="10" customWidth="1"/>
  </cols>
  <sheetData>
    <row r="1" spans="2:9" ht="15.75" x14ac:dyDescent="0.25">
      <c r="B1" s="94"/>
      <c r="C1" s="94"/>
      <c r="D1" s="94"/>
      <c r="E1" s="95"/>
      <c r="F1" s="95"/>
      <c r="G1" s="95"/>
    </row>
    <row r="2" spans="2:9" ht="15.75" customHeight="1" x14ac:dyDescent="0.25">
      <c r="B2" s="193" t="s">
        <v>40</v>
      </c>
      <c r="C2" s="193"/>
      <c r="D2" s="193"/>
      <c r="E2" s="193"/>
      <c r="F2" s="193"/>
      <c r="G2" s="193"/>
    </row>
    <row r="3" spans="2:9" ht="15.75" customHeight="1" x14ac:dyDescent="0.25">
      <c r="B3" s="94"/>
      <c r="C3" s="94"/>
      <c r="D3" s="94"/>
      <c r="E3" s="95"/>
      <c r="F3" s="95"/>
      <c r="G3" s="95"/>
    </row>
    <row r="4" spans="2:9" ht="63" customHeight="1" x14ac:dyDescent="0.25">
      <c r="B4" s="74" t="s">
        <v>7</v>
      </c>
      <c r="C4" s="74" t="s">
        <v>149</v>
      </c>
      <c r="D4" s="74" t="s">
        <v>156</v>
      </c>
      <c r="E4" s="74" t="s">
        <v>158</v>
      </c>
      <c r="F4" s="74" t="s">
        <v>27</v>
      </c>
      <c r="G4" s="74" t="s">
        <v>27</v>
      </c>
    </row>
    <row r="5" spans="2:9" ht="15.75" x14ac:dyDescent="0.25">
      <c r="B5" s="74">
        <v>1</v>
      </c>
      <c r="C5" s="74">
        <v>2</v>
      </c>
      <c r="D5" s="74">
        <v>3</v>
      </c>
      <c r="E5" s="74">
        <v>4</v>
      </c>
      <c r="F5" s="74" t="s">
        <v>139</v>
      </c>
      <c r="G5" s="74" t="s">
        <v>140</v>
      </c>
    </row>
    <row r="6" spans="2:9" ht="15.75" x14ac:dyDescent="0.25">
      <c r="B6" s="75" t="s">
        <v>50</v>
      </c>
      <c r="C6" s="76">
        <f>C7+C11+C14+C17+C21</f>
        <v>2132723.4899999998</v>
      </c>
      <c r="D6" s="76">
        <f>D7+D11+D14+D17+D21</f>
        <v>4634647</v>
      </c>
      <c r="E6" s="76">
        <f>E7+E11+E14+E17+E21</f>
        <v>2305211.8800000004</v>
      </c>
      <c r="F6" s="77">
        <f>E6/C6*100</f>
        <v>108.08770526553353</v>
      </c>
      <c r="G6" s="77">
        <f>E6/D6*100</f>
        <v>49.738672222501528</v>
      </c>
    </row>
    <row r="7" spans="2:9" ht="15.75" x14ac:dyDescent="0.25">
      <c r="B7" s="78" t="s">
        <v>19</v>
      </c>
      <c r="C7" s="79">
        <f>C8+C9</f>
        <v>2023432.22</v>
      </c>
      <c r="D7" s="79">
        <f t="shared" ref="D7:E7" si="0">D8+D9</f>
        <v>4408146</v>
      </c>
      <c r="E7" s="79">
        <f t="shared" si="0"/>
        <v>2148410.19</v>
      </c>
      <c r="F7" s="80">
        <f>E7/C7*100</f>
        <v>106.17653355346887</v>
      </c>
      <c r="G7" s="80">
        <f t="shared" ref="G7:G40" si="1">E7/D7*100</f>
        <v>48.737273901545002</v>
      </c>
    </row>
    <row r="8" spans="2:9" ht="15.75" x14ac:dyDescent="0.25">
      <c r="B8" s="81" t="s">
        <v>20</v>
      </c>
      <c r="C8" s="82">
        <v>2023432.22</v>
      </c>
      <c r="D8" s="79">
        <v>4408146</v>
      </c>
      <c r="E8" s="82">
        <v>2146684.62</v>
      </c>
      <c r="F8" s="80">
        <f>E8/C8*100</f>
        <v>106.09125419580401</v>
      </c>
      <c r="G8" s="80">
        <f t="shared" si="1"/>
        <v>48.698128873226977</v>
      </c>
      <c r="I8" s="46"/>
    </row>
    <row r="9" spans="2:9" ht="15.75" x14ac:dyDescent="0.25">
      <c r="B9" s="81" t="s">
        <v>21</v>
      </c>
      <c r="C9" s="82">
        <v>0</v>
      </c>
      <c r="D9" s="79">
        <v>0</v>
      </c>
      <c r="E9" s="82">
        <v>1725.57</v>
      </c>
      <c r="F9" s="80" t="e">
        <f>E9/C9*100</f>
        <v>#DIV/0!</v>
      </c>
      <c r="G9" s="80" t="e">
        <f t="shared" si="1"/>
        <v>#DIV/0!</v>
      </c>
      <c r="I9" s="46"/>
    </row>
    <row r="10" spans="2:9" ht="15.75" x14ac:dyDescent="0.25">
      <c r="B10" s="83"/>
      <c r="C10" s="85"/>
      <c r="D10" s="79"/>
      <c r="E10" s="85"/>
      <c r="F10" s="80"/>
      <c r="G10" s="80"/>
      <c r="I10" s="46"/>
    </row>
    <row r="11" spans="2:9" ht="15.75" x14ac:dyDescent="0.25">
      <c r="B11" s="78" t="s">
        <v>25</v>
      </c>
      <c r="C11" s="79">
        <f t="shared" ref="C11" si="2">C12</f>
        <v>921.14</v>
      </c>
      <c r="D11" s="79">
        <f t="shared" ref="D11:E11" si="3">D12</f>
        <v>2000</v>
      </c>
      <c r="E11" s="79">
        <f t="shared" si="3"/>
        <v>516.22</v>
      </c>
      <c r="F11" s="80">
        <f>E11/C11*100</f>
        <v>56.041426927502883</v>
      </c>
      <c r="G11" s="80">
        <f t="shared" si="1"/>
        <v>25.811</v>
      </c>
      <c r="I11" s="46"/>
    </row>
    <row r="12" spans="2:9" ht="15.75" x14ac:dyDescent="0.25">
      <c r="B12" s="86" t="s">
        <v>26</v>
      </c>
      <c r="C12" s="82">
        <v>921.14</v>
      </c>
      <c r="D12" s="87">
        <v>2000</v>
      </c>
      <c r="E12" s="82">
        <v>516.22</v>
      </c>
      <c r="F12" s="80">
        <f>E12/C12*100</f>
        <v>56.041426927502883</v>
      </c>
      <c r="G12" s="80">
        <f t="shared" si="1"/>
        <v>25.811</v>
      </c>
    </row>
    <row r="13" spans="2:9" ht="15.75" x14ac:dyDescent="0.25">
      <c r="B13" s="86"/>
      <c r="C13" s="85"/>
      <c r="D13" s="87"/>
      <c r="E13" s="85"/>
      <c r="F13" s="80"/>
      <c r="G13" s="80"/>
      <c r="I13" s="46"/>
    </row>
    <row r="14" spans="2:9" ht="15.75" x14ac:dyDescent="0.25">
      <c r="B14" s="96" t="s">
        <v>107</v>
      </c>
      <c r="C14" s="79">
        <f t="shared" ref="C14" si="4">C15</f>
        <v>104198.69</v>
      </c>
      <c r="D14" s="79">
        <f t="shared" ref="D14:E14" si="5">D15</f>
        <v>194000</v>
      </c>
      <c r="E14" s="79">
        <f t="shared" si="5"/>
        <v>120276.67</v>
      </c>
      <c r="F14" s="80">
        <f>E14/C14*100</f>
        <v>115.43011721164633</v>
      </c>
      <c r="G14" s="80">
        <f t="shared" si="1"/>
        <v>61.998283505154639</v>
      </c>
    </row>
    <row r="15" spans="2:9" ht="15.75" x14ac:dyDescent="0.25">
      <c r="B15" s="86" t="s">
        <v>111</v>
      </c>
      <c r="C15" s="82">
        <v>104198.69</v>
      </c>
      <c r="D15" s="87">
        <v>194000</v>
      </c>
      <c r="E15" s="82">
        <v>120276.67</v>
      </c>
      <c r="F15" s="80">
        <f>E15/C15*100</f>
        <v>115.43011721164633</v>
      </c>
      <c r="G15" s="80">
        <f t="shared" si="1"/>
        <v>61.998283505154639</v>
      </c>
    </row>
    <row r="16" spans="2:9" ht="15.75" x14ac:dyDescent="0.25">
      <c r="B16" s="86"/>
      <c r="C16" s="85"/>
      <c r="D16" s="87"/>
      <c r="E16" s="85"/>
      <c r="F16" s="80"/>
      <c r="G16" s="80"/>
    </row>
    <row r="17" spans="2:9" ht="15.75" x14ac:dyDescent="0.25">
      <c r="B17" s="96" t="s">
        <v>108</v>
      </c>
      <c r="C17" s="79">
        <f>SUM(C18:C19)</f>
        <v>0</v>
      </c>
      <c r="D17" s="79">
        <f>SUM(D18:D19)</f>
        <v>27801</v>
      </c>
      <c r="E17" s="88">
        <f>SUM(E18:E19)</f>
        <v>32785.620000000003</v>
      </c>
      <c r="F17" s="80" t="e">
        <f>E17/C17*100</f>
        <v>#DIV/0!</v>
      </c>
      <c r="G17" s="80">
        <f t="shared" si="1"/>
        <v>117.92964281860365</v>
      </c>
    </row>
    <row r="18" spans="2:9" ht="15.75" x14ac:dyDescent="0.25">
      <c r="B18" s="86" t="s">
        <v>161</v>
      </c>
      <c r="C18" s="88">
        <v>0</v>
      </c>
      <c r="D18" s="79">
        <v>0</v>
      </c>
      <c r="E18" s="88">
        <v>32785.620000000003</v>
      </c>
      <c r="F18" s="80" t="e">
        <f>E18/C18*100</f>
        <v>#DIV/0!</v>
      </c>
      <c r="G18" s="80" t="e">
        <f t="shared" si="1"/>
        <v>#DIV/0!</v>
      </c>
    </row>
    <row r="19" spans="2:9" ht="15.75" x14ac:dyDescent="0.25">
      <c r="B19" s="86" t="s">
        <v>110</v>
      </c>
      <c r="C19" s="82">
        <v>0</v>
      </c>
      <c r="D19" s="91">
        <v>27801</v>
      </c>
      <c r="E19" s="82">
        <v>0</v>
      </c>
      <c r="F19" s="80" t="e">
        <f>E19/C19*100</f>
        <v>#DIV/0!</v>
      </c>
      <c r="G19" s="80">
        <f t="shared" si="1"/>
        <v>0</v>
      </c>
    </row>
    <row r="20" spans="2:9" ht="15.75" x14ac:dyDescent="0.25">
      <c r="B20" s="86"/>
      <c r="C20" s="85"/>
      <c r="D20" s="87"/>
      <c r="E20" s="85"/>
      <c r="F20" s="80"/>
      <c r="G20" s="80"/>
    </row>
    <row r="21" spans="2:9" ht="15.75" x14ac:dyDescent="0.25">
      <c r="B21" s="96" t="s">
        <v>109</v>
      </c>
      <c r="C21" s="79">
        <f t="shared" ref="C21" si="6">C22</f>
        <v>4171.4399999999996</v>
      </c>
      <c r="D21" s="79">
        <f t="shared" ref="D21:E21" si="7">D22</f>
        <v>2700</v>
      </c>
      <c r="E21" s="79">
        <f t="shared" si="7"/>
        <v>3223.18</v>
      </c>
      <c r="F21" s="80">
        <f>E21/C21*100</f>
        <v>77.267802006021896</v>
      </c>
      <c r="G21" s="80">
        <f t="shared" si="1"/>
        <v>119.37703703703704</v>
      </c>
    </row>
    <row r="22" spans="2:9" ht="15.75" x14ac:dyDescent="0.25">
      <c r="B22" s="89" t="s">
        <v>112</v>
      </c>
      <c r="C22" s="82">
        <v>4171.4399999999996</v>
      </c>
      <c r="D22" s="87">
        <v>2700</v>
      </c>
      <c r="E22" s="82">
        <v>3223.18</v>
      </c>
      <c r="F22" s="80">
        <f>E22/C22*100</f>
        <v>77.267802006021896</v>
      </c>
      <c r="G22" s="80">
        <f t="shared" si="1"/>
        <v>119.37703703703704</v>
      </c>
    </row>
    <row r="23" spans="2:9" ht="15.75" x14ac:dyDescent="0.25">
      <c r="B23" s="90"/>
      <c r="C23" s="82"/>
      <c r="D23" s="91"/>
      <c r="E23" s="82"/>
      <c r="F23" s="80"/>
      <c r="G23" s="80"/>
    </row>
    <row r="24" spans="2:9" ht="15.75" customHeight="1" x14ac:dyDescent="0.25">
      <c r="B24" s="75" t="s">
        <v>51</v>
      </c>
      <c r="C24" s="92">
        <f>C25+C29+C32+C35+C39</f>
        <v>2468315.84</v>
      </c>
      <c r="D24" s="92">
        <f>D25+D29+D32+D35+D39</f>
        <v>4634647</v>
      </c>
      <c r="E24" s="92">
        <f>E25+E29+E32+E35+E39</f>
        <v>2261054</v>
      </c>
      <c r="F24" s="77">
        <f>E24/C24*100</f>
        <v>91.6031069994673</v>
      </c>
      <c r="G24" s="77">
        <f t="shared" si="1"/>
        <v>48.785894589167199</v>
      </c>
    </row>
    <row r="25" spans="2:9" ht="15.75" customHeight="1" x14ac:dyDescent="0.25">
      <c r="B25" s="78" t="s">
        <v>19</v>
      </c>
      <c r="C25" s="79">
        <f>C26+C27</f>
        <v>2336286.2799999998</v>
      </c>
      <c r="D25" s="79">
        <f t="shared" ref="D25:E25" si="8">D26+D27</f>
        <v>4408146</v>
      </c>
      <c r="E25" s="79">
        <f t="shared" si="8"/>
        <v>2141900.5799999996</v>
      </c>
      <c r="F25" s="80">
        <f>E25/C25*100</f>
        <v>91.679714011760566</v>
      </c>
      <c r="G25" s="80">
        <f t="shared" si="1"/>
        <v>48.589601614828538</v>
      </c>
    </row>
    <row r="26" spans="2:9" ht="15.75" x14ac:dyDescent="0.25">
      <c r="B26" s="81" t="s">
        <v>20</v>
      </c>
      <c r="C26" s="79">
        <v>2336286.2799999998</v>
      </c>
      <c r="D26" s="79">
        <v>4408146</v>
      </c>
      <c r="E26" s="79">
        <v>2140175.0099999998</v>
      </c>
      <c r="F26" s="80">
        <f>E26/C26*100</f>
        <v>91.60585448457968</v>
      </c>
      <c r="G26" s="80">
        <f t="shared" si="1"/>
        <v>48.550456586510514</v>
      </c>
    </row>
    <row r="27" spans="2:9" ht="15.75" x14ac:dyDescent="0.25">
      <c r="B27" s="81" t="s">
        <v>21</v>
      </c>
      <c r="C27" s="79">
        <v>0</v>
      </c>
      <c r="D27" s="79">
        <v>0</v>
      </c>
      <c r="E27" s="79">
        <v>1725.57</v>
      </c>
      <c r="F27" s="80" t="e">
        <f>E27/C27*100</f>
        <v>#DIV/0!</v>
      </c>
      <c r="G27" s="80" t="e">
        <f t="shared" si="1"/>
        <v>#DIV/0!</v>
      </c>
    </row>
    <row r="28" spans="2:9" ht="15.75" x14ac:dyDescent="0.25">
      <c r="B28" s="83"/>
      <c r="C28" s="85"/>
      <c r="D28" s="79"/>
      <c r="E28" s="85"/>
      <c r="F28" s="80"/>
      <c r="G28" s="80"/>
    </row>
    <row r="29" spans="2:9" ht="15.75" x14ac:dyDescent="0.25">
      <c r="B29" s="78" t="s">
        <v>25</v>
      </c>
      <c r="C29" s="79">
        <f t="shared" ref="C29" si="9">C30</f>
        <v>0</v>
      </c>
      <c r="D29" s="79">
        <f t="shared" ref="D29:E29" si="10">D30</f>
        <v>2000</v>
      </c>
      <c r="E29" s="79">
        <f t="shared" si="10"/>
        <v>0</v>
      </c>
      <c r="F29" s="80" t="e">
        <f>E29/C29*100</f>
        <v>#DIV/0!</v>
      </c>
      <c r="G29" s="80">
        <f t="shared" si="1"/>
        <v>0</v>
      </c>
    </row>
    <row r="30" spans="2:9" ht="15.75" x14ac:dyDescent="0.25">
      <c r="B30" s="86" t="s">
        <v>26</v>
      </c>
      <c r="C30" s="82">
        <v>0</v>
      </c>
      <c r="D30" s="87">
        <v>2000</v>
      </c>
      <c r="E30" s="82">
        <v>0</v>
      </c>
      <c r="F30" s="80" t="e">
        <f>E30/C30*100</f>
        <v>#DIV/0!</v>
      </c>
      <c r="G30" s="80">
        <f t="shared" si="1"/>
        <v>0</v>
      </c>
    </row>
    <row r="31" spans="2:9" ht="15.75" x14ac:dyDescent="0.25">
      <c r="B31" s="86"/>
      <c r="C31" s="85"/>
      <c r="D31" s="87"/>
      <c r="E31" s="85"/>
      <c r="F31" s="80"/>
      <c r="G31" s="80"/>
    </row>
    <row r="32" spans="2:9" ht="15.75" x14ac:dyDescent="0.25">
      <c r="B32" s="96" t="s">
        <v>107</v>
      </c>
      <c r="C32" s="79">
        <f t="shared" ref="C32" si="11">C33</f>
        <v>98810.21</v>
      </c>
      <c r="D32" s="79">
        <f t="shared" ref="D32:E32" si="12">D33</f>
        <v>194000</v>
      </c>
      <c r="E32" s="79">
        <f t="shared" si="12"/>
        <v>75047.45</v>
      </c>
      <c r="F32" s="80">
        <f>E32/C32*100</f>
        <v>75.951108696155984</v>
      </c>
      <c r="G32" s="80">
        <f t="shared" si="1"/>
        <v>38.68425257731959</v>
      </c>
      <c r="I32" s="46"/>
    </row>
    <row r="33" spans="2:10" ht="15.75" x14ac:dyDescent="0.25">
      <c r="B33" s="86" t="s">
        <v>111</v>
      </c>
      <c r="C33" s="82">
        <v>98810.21</v>
      </c>
      <c r="D33" s="87">
        <v>194000</v>
      </c>
      <c r="E33" s="82">
        <v>75047.45</v>
      </c>
      <c r="F33" s="80">
        <f>E33/C33*100</f>
        <v>75.951108696155984</v>
      </c>
      <c r="G33" s="80">
        <f t="shared" si="1"/>
        <v>38.68425257731959</v>
      </c>
      <c r="I33" s="46"/>
    </row>
    <row r="34" spans="2:10" ht="15.75" x14ac:dyDescent="0.25">
      <c r="B34" s="86"/>
      <c r="C34" s="85"/>
      <c r="D34" s="87"/>
      <c r="E34" s="85"/>
      <c r="F34" s="80"/>
      <c r="G34" s="80"/>
      <c r="I34" s="46"/>
    </row>
    <row r="35" spans="2:10" ht="15.75" x14ac:dyDescent="0.25">
      <c r="B35" s="96" t="s">
        <v>108</v>
      </c>
      <c r="C35" s="79">
        <f>SUM(C36:C37)</f>
        <v>29001.1</v>
      </c>
      <c r="D35" s="79">
        <f>SUM(D36:D37)</f>
        <v>27801</v>
      </c>
      <c r="E35" s="79">
        <f>SUM(E36:E37)</f>
        <v>33300.33</v>
      </c>
      <c r="F35" s="80">
        <f>E35/C35*100</f>
        <v>114.82436873084126</v>
      </c>
      <c r="G35" s="80">
        <f t="shared" si="1"/>
        <v>119.78105104132946</v>
      </c>
    </row>
    <row r="36" spans="2:10" ht="15.75" x14ac:dyDescent="0.25">
      <c r="B36" s="86" t="s">
        <v>161</v>
      </c>
      <c r="C36" s="79">
        <v>0</v>
      </c>
      <c r="D36" s="79">
        <v>0</v>
      </c>
      <c r="E36" s="79">
        <v>32785.620000000003</v>
      </c>
      <c r="F36" s="80" t="e">
        <f>E36/C36*100</f>
        <v>#DIV/0!</v>
      </c>
      <c r="G36" s="80" t="e">
        <f t="shared" si="1"/>
        <v>#DIV/0!</v>
      </c>
    </row>
    <row r="37" spans="2:10" ht="15.75" x14ac:dyDescent="0.25">
      <c r="B37" s="86" t="s">
        <v>110</v>
      </c>
      <c r="C37" s="87">
        <v>29001.1</v>
      </c>
      <c r="D37" s="87">
        <v>27801</v>
      </c>
      <c r="E37" s="87">
        <v>514.71</v>
      </c>
      <c r="F37" s="80">
        <f>E37/C37*100</f>
        <v>1.7747947491646869</v>
      </c>
      <c r="G37" s="80">
        <f t="shared" si="1"/>
        <v>1.8514082227258013</v>
      </c>
    </row>
    <row r="38" spans="2:10" ht="15.75" x14ac:dyDescent="0.25">
      <c r="B38" s="86"/>
      <c r="C38" s="85"/>
      <c r="D38" s="87"/>
      <c r="E38" s="85"/>
      <c r="F38" s="80"/>
      <c r="G38" s="80"/>
    </row>
    <row r="39" spans="2:10" ht="15.75" x14ac:dyDescent="0.25">
      <c r="B39" s="96" t="s">
        <v>109</v>
      </c>
      <c r="C39" s="79">
        <f t="shared" ref="C39" si="13">C40</f>
        <v>4218.25</v>
      </c>
      <c r="D39" s="79">
        <f t="shared" ref="D39:E39" si="14">D40</f>
        <v>2700</v>
      </c>
      <c r="E39" s="79">
        <f t="shared" si="14"/>
        <v>10805.64</v>
      </c>
      <c r="F39" s="80">
        <f>E39/C39*100</f>
        <v>256.16404907248267</v>
      </c>
      <c r="G39" s="80">
        <f t="shared" si="1"/>
        <v>400.20888888888885</v>
      </c>
    </row>
    <row r="40" spans="2:10" ht="15.75" x14ac:dyDescent="0.25">
      <c r="B40" s="89" t="s">
        <v>112</v>
      </c>
      <c r="C40" s="82">
        <v>4218.25</v>
      </c>
      <c r="D40" s="87">
        <v>2700</v>
      </c>
      <c r="E40" s="82">
        <v>10805.64</v>
      </c>
      <c r="F40" s="80">
        <f>E40/C40*100</f>
        <v>256.16404907248267</v>
      </c>
      <c r="G40" s="80">
        <f t="shared" si="1"/>
        <v>400.20888888888885</v>
      </c>
    </row>
    <row r="41" spans="2:10" ht="15.75" x14ac:dyDescent="0.25">
      <c r="B41" s="86"/>
      <c r="C41" s="85"/>
      <c r="D41" s="87"/>
      <c r="E41" s="85"/>
      <c r="F41" s="84"/>
      <c r="G41" s="84"/>
    </row>
    <row r="43" spans="2:10" ht="15" customHeight="1" x14ac:dyDescent="0.25">
      <c r="B43" s="32"/>
      <c r="C43" s="32"/>
      <c r="D43" s="70"/>
      <c r="E43" s="32"/>
      <c r="F43" s="32"/>
      <c r="G43" s="32"/>
      <c r="H43" s="32"/>
      <c r="I43" s="32"/>
      <c r="J43" s="32"/>
    </row>
    <row r="44" spans="2:10" x14ac:dyDescent="0.25">
      <c r="B44" s="32"/>
      <c r="C44" s="32"/>
      <c r="D44" s="32"/>
      <c r="E44" s="32"/>
      <c r="F44" s="32"/>
      <c r="G44" s="32"/>
      <c r="H44" s="32"/>
      <c r="I44" s="32"/>
      <c r="J44" s="32"/>
    </row>
    <row r="45" spans="2:10" x14ac:dyDescent="0.25">
      <c r="B45" s="32"/>
      <c r="C45" s="32"/>
      <c r="D45" s="71"/>
      <c r="E45" s="71"/>
      <c r="F45" s="32"/>
      <c r="G45" s="32"/>
      <c r="H45" s="32"/>
      <c r="I45" s="32"/>
      <c r="J45" s="32"/>
    </row>
    <row r="46" spans="2:10" x14ac:dyDescent="0.25">
      <c r="D46" s="46"/>
      <c r="E46" s="46"/>
    </row>
    <row r="47" spans="2:10" x14ac:dyDescent="0.25">
      <c r="D47" s="46"/>
      <c r="E47" s="46"/>
    </row>
  </sheetData>
  <mergeCells count="1">
    <mergeCell ref="B2:G2"/>
  </mergeCells>
  <pageMargins left="0.7" right="0.7" top="0.75" bottom="0.75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4"/>
  <sheetViews>
    <sheetView workbookViewId="0">
      <selection activeCell="E9" sqref="E9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3"/>
      <c r="C1" s="3"/>
      <c r="D1" s="3"/>
      <c r="E1" s="4"/>
      <c r="F1" s="4"/>
      <c r="G1" s="4"/>
    </row>
    <row r="2" spans="2:7" ht="15.75" customHeight="1" x14ac:dyDescent="0.25">
      <c r="B2" s="181" t="s">
        <v>41</v>
      </c>
      <c r="C2" s="181"/>
      <c r="D2" s="181"/>
      <c r="E2" s="181"/>
      <c r="F2" s="181"/>
      <c r="G2" s="181"/>
    </row>
    <row r="3" spans="2:7" ht="18" x14ac:dyDescent="0.25">
      <c r="B3" s="3"/>
      <c r="C3" s="3"/>
      <c r="D3" s="3"/>
      <c r="E3" s="4"/>
      <c r="F3" s="4"/>
      <c r="G3" s="4"/>
    </row>
    <row r="4" spans="2:7" ht="25.5" x14ac:dyDescent="0.25">
      <c r="B4" s="36" t="s">
        <v>7</v>
      </c>
      <c r="C4" s="36" t="s">
        <v>150</v>
      </c>
      <c r="D4" s="36" t="s">
        <v>156</v>
      </c>
      <c r="E4" s="36" t="s">
        <v>159</v>
      </c>
      <c r="F4" s="36" t="s">
        <v>27</v>
      </c>
      <c r="G4" s="36" t="s">
        <v>27</v>
      </c>
    </row>
    <row r="5" spans="2:7" x14ac:dyDescent="0.25">
      <c r="B5" s="38">
        <v>1</v>
      </c>
      <c r="C5" s="38">
        <v>2</v>
      </c>
      <c r="D5" s="38">
        <v>3</v>
      </c>
      <c r="E5" s="38">
        <v>4</v>
      </c>
      <c r="F5" s="38" t="s">
        <v>139</v>
      </c>
      <c r="G5" s="38" t="s">
        <v>140</v>
      </c>
    </row>
    <row r="6" spans="2:7" ht="15.75" customHeight="1" x14ac:dyDescent="0.25">
      <c r="B6" s="9" t="s">
        <v>51</v>
      </c>
      <c r="C6" s="7"/>
      <c r="D6" s="7"/>
      <c r="E6" s="57"/>
      <c r="F6" s="72"/>
      <c r="G6" s="72"/>
    </row>
    <row r="7" spans="2:7" ht="15.75" customHeight="1" x14ac:dyDescent="0.25">
      <c r="B7" s="9" t="s">
        <v>113</v>
      </c>
      <c r="C7" s="56">
        <f t="shared" ref="C7" si="0">C8+C9</f>
        <v>2468315.84</v>
      </c>
      <c r="D7" s="56">
        <f t="shared" ref="D7:E7" si="1">D8+D9</f>
        <v>4634647</v>
      </c>
      <c r="E7" s="56">
        <f t="shared" si="1"/>
        <v>2261054</v>
      </c>
      <c r="F7" s="60">
        <f>E7/C7*100</f>
        <v>91.6031069994673</v>
      </c>
      <c r="G7" s="60">
        <f>E7/D7*100</f>
        <v>48.785894589167199</v>
      </c>
    </row>
    <row r="8" spans="2:7" x14ac:dyDescent="0.25">
      <c r="B8" s="15" t="s">
        <v>115</v>
      </c>
      <c r="C8" s="59">
        <v>2468315.84</v>
      </c>
      <c r="D8" s="56">
        <v>4634647</v>
      </c>
      <c r="E8" s="59">
        <v>2261054</v>
      </c>
      <c r="F8" s="60">
        <f>E8/C8*100</f>
        <v>91.6031069994673</v>
      </c>
      <c r="G8" s="60">
        <f t="shared" ref="G8" si="2">E8/D8*100</f>
        <v>48.785894589167199</v>
      </c>
    </row>
    <row r="9" spans="2:7" ht="25.5" x14ac:dyDescent="0.25">
      <c r="B9" s="61" t="s">
        <v>114</v>
      </c>
      <c r="C9" s="58">
        <v>0</v>
      </c>
      <c r="D9" s="56">
        <v>0</v>
      </c>
      <c r="E9" s="59">
        <v>0</v>
      </c>
      <c r="F9" s="60" t="e">
        <f>E9/C9*100</f>
        <v>#DIV/0!</v>
      </c>
      <c r="G9" s="60"/>
    </row>
    <row r="10" spans="2:7" x14ac:dyDescent="0.25">
      <c r="B10" s="14" t="s">
        <v>16</v>
      </c>
      <c r="C10" s="7"/>
      <c r="D10" s="7"/>
      <c r="E10" s="72"/>
      <c r="F10" s="73"/>
      <c r="G10" s="73"/>
    </row>
    <row r="12" spans="2:7" x14ac:dyDescent="0.25">
      <c r="B12" s="32"/>
      <c r="C12" s="32"/>
      <c r="D12" s="32"/>
      <c r="E12" s="32"/>
      <c r="F12" s="32"/>
      <c r="G12" s="32"/>
    </row>
    <row r="13" spans="2:7" x14ac:dyDescent="0.25">
      <c r="B13" s="32"/>
      <c r="C13" s="32"/>
      <c r="D13" s="32"/>
      <c r="E13" s="32"/>
      <c r="F13" s="32"/>
      <c r="G13" s="32"/>
    </row>
    <row r="14" spans="2:7" x14ac:dyDescent="0.25">
      <c r="B14" s="32"/>
      <c r="C14" s="32"/>
      <c r="D14" s="32"/>
      <c r="E14" s="32"/>
      <c r="F14" s="32"/>
      <c r="G14" s="32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2"/>
  <sheetViews>
    <sheetView workbookViewId="0">
      <selection activeCell="I7" sqref="I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ht="15.75" customHeight="1" x14ac:dyDescent="0.25">
      <c r="B2" s="181" t="s">
        <v>11</v>
      </c>
      <c r="C2" s="181"/>
      <c r="D2" s="181"/>
      <c r="E2" s="181"/>
      <c r="F2" s="181"/>
      <c r="G2" s="181"/>
      <c r="H2" s="181"/>
      <c r="I2" s="181"/>
      <c r="J2" s="181"/>
      <c r="K2" s="181"/>
    </row>
    <row r="3" spans="2:11" ht="18" x14ac:dyDescent="0.25">
      <c r="B3" s="3"/>
      <c r="C3" s="3"/>
      <c r="D3" s="3"/>
      <c r="E3" s="3"/>
      <c r="F3" s="3"/>
      <c r="G3" s="3"/>
      <c r="H3" s="3"/>
      <c r="I3" s="4"/>
      <c r="J3" s="4"/>
      <c r="K3" s="4"/>
    </row>
    <row r="4" spans="2:11" ht="18" customHeight="1" x14ac:dyDescent="0.25">
      <c r="B4" s="181" t="s">
        <v>55</v>
      </c>
      <c r="C4" s="181"/>
      <c r="D4" s="181"/>
      <c r="E4" s="181"/>
      <c r="F4" s="181"/>
      <c r="G4" s="181"/>
      <c r="H4" s="181"/>
      <c r="I4" s="181"/>
      <c r="J4" s="181"/>
      <c r="K4" s="181"/>
    </row>
    <row r="5" spans="2:11" ht="15.75" customHeight="1" x14ac:dyDescent="0.25">
      <c r="B5" s="181" t="s">
        <v>42</v>
      </c>
      <c r="C5" s="181"/>
      <c r="D5" s="181"/>
      <c r="E5" s="181"/>
      <c r="F5" s="181"/>
      <c r="G5" s="181"/>
      <c r="H5" s="181"/>
      <c r="I5" s="181"/>
      <c r="J5" s="181"/>
      <c r="K5" s="181"/>
    </row>
    <row r="6" spans="2:11" ht="18" x14ac:dyDescent="0.25">
      <c r="B6" s="3"/>
      <c r="C6" s="3"/>
      <c r="D6" s="3"/>
      <c r="E6" s="3"/>
      <c r="F6" s="3"/>
      <c r="G6" s="3"/>
      <c r="H6" s="3"/>
      <c r="I6" s="4"/>
      <c r="J6" s="4"/>
      <c r="K6" s="4"/>
    </row>
    <row r="7" spans="2:11" ht="25.5" customHeight="1" x14ac:dyDescent="0.25">
      <c r="B7" s="197" t="s">
        <v>7</v>
      </c>
      <c r="C7" s="198"/>
      <c r="D7" s="198"/>
      <c r="E7" s="198"/>
      <c r="F7" s="199"/>
      <c r="G7" s="39" t="s">
        <v>149</v>
      </c>
      <c r="H7" s="39" t="s">
        <v>156</v>
      </c>
      <c r="I7" s="39" t="s">
        <v>158</v>
      </c>
      <c r="J7" s="39" t="s">
        <v>27</v>
      </c>
      <c r="K7" s="39" t="s">
        <v>27</v>
      </c>
    </row>
    <row r="8" spans="2:11" x14ac:dyDescent="0.25">
      <c r="B8" s="197">
        <v>1</v>
      </c>
      <c r="C8" s="198"/>
      <c r="D8" s="198"/>
      <c r="E8" s="198"/>
      <c r="F8" s="199"/>
      <c r="G8" s="40">
        <v>2</v>
      </c>
      <c r="H8" s="40">
        <v>3</v>
      </c>
      <c r="I8" s="40">
        <v>4</v>
      </c>
      <c r="J8" s="40" t="s">
        <v>139</v>
      </c>
      <c r="K8" s="40" t="s">
        <v>140</v>
      </c>
    </row>
    <row r="9" spans="2:11" ht="25.5" x14ac:dyDescent="0.25">
      <c r="B9" s="9">
        <v>8</v>
      </c>
      <c r="C9" s="9"/>
      <c r="D9" s="9"/>
      <c r="E9" s="9"/>
      <c r="F9" s="9" t="s">
        <v>8</v>
      </c>
      <c r="G9" s="7">
        <v>0</v>
      </c>
      <c r="H9" s="7">
        <v>0</v>
      </c>
      <c r="I9" s="7">
        <v>0</v>
      </c>
      <c r="J9" s="29"/>
      <c r="K9" s="29"/>
    </row>
    <row r="10" spans="2:11" x14ac:dyDescent="0.25">
      <c r="B10" s="9"/>
      <c r="C10" s="13">
        <v>84</v>
      </c>
      <c r="D10" s="13"/>
      <c r="E10" s="13"/>
      <c r="F10" s="13" t="s">
        <v>13</v>
      </c>
      <c r="G10" s="7">
        <v>0</v>
      </c>
      <c r="H10" s="7">
        <v>0</v>
      </c>
      <c r="I10" s="7">
        <v>0</v>
      </c>
      <c r="J10" s="29"/>
      <c r="K10" s="29"/>
    </row>
    <row r="11" spans="2:11" ht="51" x14ac:dyDescent="0.25">
      <c r="B11" s="10"/>
      <c r="C11" s="10"/>
      <c r="D11" s="10">
        <v>841</v>
      </c>
      <c r="E11" s="10"/>
      <c r="F11" s="24" t="s">
        <v>43</v>
      </c>
      <c r="G11" s="7">
        <v>0</v>
      </c>
      <c r="H11" s="7">
        <v>0</v>
      </c>
      <c r="I11" s="7">
        <v>0</v>
      </c>
      <c r="J11" s="29"/>
      <c r="K11" s="29"/>
    </row>
    <row r="12" spans="2:11" ht="25.5" x14ac:dyDescent="0.25">
      <c r="B12" s="10"/>
      <c r="C12" s="10"/>
      <c r="D12" s="10"/>
      <c r="E12" s="10">
        <v>8413</v>
      </c>
      <c r="F12" s="24" t="s">
        <v>44</v>
      </c>
      <c r="G12" s="7">
        <v>0</v>
      </c>
      <c r="H12" s="7">
        <v>0</v>
      </c>
      <c r="I12" s="7">
        <v>0</v>
      </c>
      <c r="J12" s="29"/>
      <c r="K12" s="29"/>
    </row>
    <row r="13" spans="2:11" x14ac:dyDescent="0.25">
      <c r="B13" s="10"/>
      <c r="C13" s="10"/>
      <c r="D13" s="10"/>
      <c r="E13" s="11" t="s">
        <v>22</v>
      </c>
      <c r="F13" s="15"/>
      <c r="G13" s="7">
        <v>0</v>
      </c>
      <c r="H13" s="7">
        <v>0</v>
      </c>
      <c r="I13" s="7">
        <v>0</v>
      </c>
      <c r="J13" s="29"/>
      <c r="K13" s="29"/>
    </row>
    <row r="14" spans="2:11" ht="25.5" x14ac:dyDescent="0.25">
      <c r="B14" s="12">
        <v>5</v>
      </c>
      <c r="C14" s="12"/>
      <c r="D14" s="12"/>
      <c r="E14" s="12"/>
      <c r="F14" s="16" t="s">
        <v>9</v>
      </c>
      <c r="G14" s="7">
        <v>0</v>
      </c>
      <c r="H14" s="7">
        <v>0</v>
      </c>
      <c r="I14" s="7">
        <v>0</v>
      </c>
      <c r="J14" s="29"/>
      <c r="K14" s="29"/>
    </row>
    <row r="15" spans="2:11" ht="25.5" x14ac:dyDescent="0.25">
      <c r="B15" s="13"/>
      <c r="C15" s="13">
        <v>54</v>
      </c>
      <c r="D15" s="13"/>
      <c r="E15" s="13"/>
      <c r="F15" s="17" t="s">
        <v>14</v>
      </c>
      <c r="G15" s="7">
        <v>0</v>
      </c>
      <c r="H15" s="7">
        <v>0</v>
      </c>
      <c r="I15" s="7">
        <v>0</v>
      </c>
      <c r="J15" s="29"/>
      <c r="K15" s="29"/>
    </row>
    <row r="16" spans="2:11" ht="63.75" x14ac:dyDescent="0.25">
      <c r="B16" s="13"/>
      <c r="C16" s="13"/>
      <c r="D16" s="13">
        <v>541</v>
      </c>
      <c r="E16" s="24"/>
      <c r="F16" s="24" t="s">
        <v>45</v>
      </c>
      <c r="G16" s="7">
        <v>0</v>
      </c>
      <c r="H16" s="7">
        <v>0</v>
      </c>
      <c r="I16" s="7">
        <v>0</v>
      </c>
      <c r="J16" s="29"/>
      <c r="K16" s="29"/>
    </row>
    <row r="17" spans="2:11" ht="38.25" x14ac:dyDescent="0.25">
      <c r="B17" s="13"/>
      <c r="C17" s="13"/>
      <c r="D17" s="13"/>
      <c r="E17" s="24">
        <v>5413</v>
      </c>
      <c r="F17" s="24" t="s">
        <v>46</v>
      </c>
      <c r="G17" s="7">
        <v>0</v>
      </c>
      <c r="H17" s="7">
        <v>0</v>
      </c>
      <c r="I17" s="7">
        <v>0</v>
      </c>
      <c r="J17" s="29"/>
      <c r="K17" s="29"/>
    </row>
    <row r="18" spans="2:11" x14ac:dyDescent="0.25">
      <c r="B18" s="14"/>
      <c r="C18" s="12"/>
      <c r="D18" s="12"/>
      <c r="E18" s="12"/>
      <c r="F18" s="16" t="s">
        <v>22</v>
      </c>
      <c r="G18" s="7"/>
      <c r="H18" s="7"/>
      <c r="I18" s="29"/>
      <c r="J18" s="29"/>
      <c r="K18" s="29"/>
    </row>
    <row r="20" spans="2:11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2:11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2:11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</row>
  </sheetData>
  <mergeCells count="5">
    <mergeCell ref="B7:F7"/>
    <mergeCell ref="B8:F8"/>
    <mergeCell ref="B2:K2"/>
    <mergeCell ref="B4:K4"/>
    <mergeCell ref="B5:K5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28"/>
  <sheetViews>
    <sheetView workbookViewId="0">
      <selection activeCell="D10" sqref="D10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3"/>
      <c r="C1" s="3"/>
      <c r="D1" s="3"/>
      <c r="E1" s="4"/>
      <c r="F1" s="4"/>
      <c r="G1" s="4"/>
    </row>
    <row r="2" spans="2:7" ht="15.75" customHeight="1" x14ac:dyDescent="0.25">
      <c r="B2" s="181" t="s">
        <v>47</v>
      </c>
      <c r="C2" s="181"/>
      <c r="D2" s="181"/>
      <c r="E2" s="181"/>
      <c r="F2" s="181"/>
      <c r="G2" s="181"/>
    </row>
    <row r="3" spans="2:7" ht="18" x14ac:dyDescent="0.25">
      <c r="B3" s="3"/>
      <c r="C3" s="3"/>
      <c r="D3" s="3"/>
      <c r="E3" s="4"/>
      <c r="F3" s="4"/>
      <c r="G3" s="4"/>
    </row>
    <row r="4" spans="2:7" ht="25.5" x14ac:dyDescent="0.25">
      <c r="B4" s="36" t="s">
        <v>7</v>
      </c>
      <c r="C4" s="36" t="s">
        <v>151</v>
      </c>
      <c r="D4" s="36" t="s">
        <v>156</v>
      </c>
      <c r="E4" s="36" t="s">
        <v>160</v>
      </c>
      <c r="F4" s="36" t="s">
        <v>27</v>
      </c>
      <c r="G4" s="36" t="s">
        <v>27</v>
      </c>
    </row>
    <row r="5" spans="2:7" x14ac:dyDescent="0.25">
      <c r="B5" s="36">
        <v>1</v>
      </c>
      <c r="C5" s="36">
        <v>2</v>
      </c>
      <c r="D5" s="36">
        <v>3</v>
      </c>
      <c r="E5" s="36">
        <v>4</v>
      </c>
      <c r="F5" s="36" t="s">
        <v>141</v>
      </c>
      <c r="G5" s="36" t="s">
        <v>140</v>
      </c>
    </row>
    <row r="6" spans="2:7" x14ac:dyDescent="0.25">
      <c r="B6" s="9" t="s">
        <v>48</v>
      </c>
      <c r="C6" s="7">
        <v>0</v>
      </c>
      <c r="D6" s="7">
        <v>0</v>
      </c>
      <c r="E6" s="7">
        <v>0</v>
      </c>
      <c r="F6" s="29"/>
      <c r="G6" s="29"/>
    </row>
    <row r="7" spans="2:7" x14ac:dyDescent="0.25">
      <c r="B7" s="9" t="s">
        <v>19</v>
      </c>
      <c r="C7" s="7"/>
      <c r="D7" s="7"/>
      <c r="E7" s="29"/>
      <c r="F7" s="29"/>
      <c r="G7" s="29"/>
    </row>
    <row r="8" spans="2:7" x14ac:dyDescent="0.25">
      <c r="B8" s="21" t="s">
        <v>20</v>
      </c>
      <c r="C8" s="7"/>
      <c r="D8" s="7"/>
      <c r="E8" s="29"/>
      <c r="F8" s="29"/>
      <c r="G8" s="29"/>
    </row>
    <row r="9" spans="2:7" x14ac:dyDescent="0.25">
      <c r="B9" s="22" t="s">
        <v>21</v>
      </c>
      <c r="C9" s="7"/>
      <c r="D9" s="7"/>
      <c r="E9" s="29"/>
      <c r="F9" s="29"/>
      <c r="G9" s="29"/>
    </row>
    <row r="10" spans="2:7" x14ac:dyDescent="0.25">
      <c r="B10" s="22" t="s">
        <v>22</v>
      </c>
      <c r="C10" s="7"/>
      <c r="D10" s="7"/>
      <c r="E10" s="29"/>
      <c r="F10" s="29"/>
      <c r="G10" s="29"/>
    </row>
    <row r="11" spans="2:7" x14ac:dyDescent="0.25">
      <c r="B11" s="9" t="s">
        <v>23</v>
      </c>
      <c r="C11" s="7"/>
      <c r="D11" s="8"/>
      <c r="E11" s="29"/>
      <c r="F11" s="29"/>
      <c r="G11" s="29"/>
    </row>
    <row r="12" spans="2:7" x14ac:dyDescent="0.25">
      <c r="B12" s="23" t="s">
        <v>24</v>
      </c>
      <c r="C12" s="7"/>
      <c r="D12" s="8"/>
      <c r="E12" s="29"/>
      <c r="F12" s="29"/>
      <c r="G12" s="29"/>
    </row>
    <row r="13" spans="2:7" x14ac:dyDescent="0.25">
      <c r="B13" s="9" t="s">
        <v>25</v>
      </c>
      <c r="C13" s="7"/>
      <c r="D13" s="8"/>
      <c r="E13" s="29"/>
      <c r="F13" s="29"/>
      <c r="G13" s="29"/>
    </row>
    <row r="14" spans="2:7" x14ac:dyDescent="0.25">
      <c r="B14" s="23" t="s">
        <v>26</v>
      </c>
      <c r="C14" s="7"/>
      <c r="D14" s="8"/>
      <c r="E14" s="29"/>
      <c r="F14" s="29"/>
      <c r="G14" s="29"/>
    </row>
    <row r="15" spans="2:7" x14ac:dyDescent="0.25">
      <c r="B15" s="13" t="s">
        <v>16</v>
      </c>
      <c r="C15" s="7"/>
      <c r="D15" s="8"/>
      <c r="E15" s="29"/>
      <c r="F15" s="29"/>
      <c r="G15" s="29"/>
    </row>
    <row r="16" spans="2:7" x14ac:dyDescent="0.25">
      <c r="B16" s="23"/>
      <c r="C16" s="7"/>
      <c r="D16" s="8"/>
      <c r="E16" s="29"/>
      <c r="F16" s="29"/>
      <c r="G16" s="29"/>
    </row>
    <row r="17" spans="2:7" ht="15.75" customHeight="1" x14ac:dyDescent="0.25">
      <c r="B17" s="9" t="s">
        <v>49</v>
      </c>
      <c r="C17" s="7">
        <v>0</v>
      </c>
      <c r="D17" s="7">
        <v>0</v>
      </c>
      <c r="E17" s="7">
        <v>0</v>
      </c>
      <c r="F17" s="29"/>
      <c r="G17" s="29"/>
    </row>
    <row r="18" spans="2:7" ht="15.75" customHeight="1" x14ac:dyDescent="0.25">
      <c r="B18" s="9" t="s">
        <v>19</v>
      </c>
      <c r="C18" s="7"/>
      <c r="D18" s="7"/>
      <c r="E18" s="29"/>
      <c r="F18" s="29"/>
      <c r="G18" s="29"/>
    </row>
    <row r="19" spans="2:7" x14ac:dyDescent="0.25">
      <c r="B19" s="21" t="s">
        <v>20</v>
      </c>
      <c r="C19" s="7"/>
      <c r="D19" s="7"/>
      <c r="E19" s="29"/>
      <c r="F19" s="29"/>
      <c r="G19" s="29"/>
    </row>
    <row r="20" spans="2:7" x14ac:dyDescent="0.25">
      <c r="B20" s="22" t="s">
        <v>21</v>
      </c>
      <c r="C20" s="7"/>
      <c r="D20" s="7"/>
      <c r="E20" s="29"/>
      <c r="F20" s="29"/>
      <c r="G20" s="29"/>
    </row>
    <row r="21" spans="2:7" x14ac:dyDescent="0.25">
      <c r="B21" s="22" t="s">
        <v>22</v>
      </c>
      <c r="C21" s="7"/>
      <c r="D21" s="7"/>
      <c r="E21" s="29"/>
      <c r="F21" s="29"/>
      <c r="G21" s="29"/>
    </row>
    <row r="22" spans="2:7" x14ac:dyDescent="0.25">
      <c r="B22" s="9" t="s">
        <v>23</v>
      </c>
      <c r="C22" s="7"/>
      <c r="D22" s="8"/>
      <c r="E22" s="29"/>
      <c r="F22" s="29"/>
      <c r="G22" s="29"/>
    </row>
    <row r="23" spans="2:7" x14ac:dyDescent="0.25">
      <c r="B23" s="23" t="s">
        <v>24</v>
      </c>
      <c r="C23" s="7"/>
      <c r="D23" s="8"/>
      <c r="E23" s="29"/>
      <c r="F23" s="29"/>
      <c r="G23" s="29"/>
    </row>
    <row r="24" spans="2:7" x14ac:dyDescent="0.25">
      <c r="B24" s="9" t="s">
        <v>25</v>
      </c>
      <c r="C24" s="7"/>
      <c r="D24" s="8"/>
      <c r="E24" s="29"/>
      <c r="F24" s="29"/>
      <c r="G24" s="29"/>
    </row>
    <row r="25" spans="2:7" x14ac:dyDescent="0.25">
      <c r="B25" s="23" t="s">
        <v>26</v>
      </c>
      <c r="C25" s="7"/>
      <c r="D25" s="8"/>
      <c r="E25" s="29"/>
      <c r="F25" s="29"/>
      <c r="G25" s="29"/>
    </row>
    <row r="26" spans="2:7" x14ac:dyDescent="0.25">
      <c r="B26" s="13" t="s">
        <v>16</v>
      </c>
      <c r="C26" s="7"/>
      <c r="D26" s="8"/>
      <c r="E26" s="29"/>
      <c r="F26" s="29"/>
      <c r="G26" s="29"/>
    </row>
    <row r="28" spans="2:7" x14ac:dyDescent="0.25">
      <c r="B28" s="43"/>
      <c r="C28" s="43"/>
      <c r="D28" s="43"/>
      <c r="E28" s="43"/>
      <c r="F28" s="43"/>
      <c r="G28" s="43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148"/>
  <sheetViews>
    <sheetView workbookViewId="0">
      <selection activeCell="F10" sqref="F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5.42578125" customWidth="1"/>
    <col min="5" max="5" width="39" customWidth="1"/>
    <col min="6" max="7" width="24.28515625" customWidth="1"/>
    <col min="8" max="8" width="15.7109375" customWidth="1"/>
    <col min="9" max="9" width="24.28515625" customWidth="1"/>
  </cols>
  <sheetData>
    <row r="1" spans="2:9" ht="18" x14ac:dyDescent="0.25">
      <c r="B1" s="3"/>
      <c r="C1" s="3"/>
      <c r="D1" s="3"/>
      <c r="E1" s="3"/>
      <c r="F1" s="3"/>
      <c r="G1" s="3"/>
      <c r="H1" s="4"/>
      <c r="I1" s="4"/>
    </row>
    <row r="2" spans="2:9" ht="18" customHeight="1" x14ac:dyDescent="0.25">
      <c r="B2" s="193" t="s">
        <v>10</v>
      </c>
      <c r="C2" s="193"/>
      <c r="D2" s="193"/>
      <c r="E2" s="193"/>
      <c r="F2" s="193"/>
      <c r="G2" s="193"/>
      <c r="H2" s="193"/>
      <c r="I2" s="25"/>
    </row>
    <row r="3" spans="2:9" ht="15.75" x14ac:dyDescent="0.25">
      <c r="B3" s="94"/>
      <c r="C3" s="94"/>
      <c r="D3" s="94"/>
      <c r="E3" s="94"/>
      <c r="F3" s="94"/>
      <c r="G3" s="94"/>
      <c r="H3" s="95"/>
      <c r="I3" s="4"/>
    </row>
    <row r="4" spans="2:9" ht="15.75" x14ac:dyDescent="0.25">
      <c r="B4" s="200" t="s">
        <v>57</v>
      </c>
      <c r="C4" s="200"/>
      <c r="D4" s="200"/>
      <c r="E4" s="200"/>
      <c r="F4" s="200"/>
      <c r="G4" s="200"/>
      <c r="H4" s="200"/>
    </row>
    <row r="5" spans="2:9" ht="15.75" x14ac:dyDescent="0.25">
      <c r="B5" s="94"/>
      <c r="C5" s="94"/>
      <c r="D5" s="94"/>
      <c r="E5" s="94"/>
      <c r="F5" s="94"/>
      <c r="G5" s="94"/>
      <c r="H5" s="95"/>
    </row>
    <row r="6" spans="2:9" ht="31.5" x14ac:dyDescent="0.25">
      <c r="B6" s="194" t="s">
        <v>7</v>
      </c>
      <c r="C6" s="195"/>
      <c r="D6" s="195"/>
      <c r="E6" s="196"/>
      <c r="F6" s="74" t="s">
        <v>156</v>
      </c>
      <c r="G6" s="74" t="s">
        <v>159</v>
      </c>
      <c r="H6" s="74" t="s">
        <v>27</v>
      </c>
    </row>
    <row r="7" spans="2:9" s="41" customFormat="1" ht="15.75" x14ac:dyDescent="0.2">
      <c r="B7" s="194">
        <v>1</v>
      </c>
      <c r="C7" s="195"/>
      <c r="D7" s="195"/>
      <c r="E7" s="196"/>
      <c r="F7" s="74">
        <v>2</v>
      </c>
      <c r="G7" s="74">
        <v>3</v>
      </c>
      <c r="H7" s="74" t="s">
        <v>134</v>
      </c>
    </row>
    <row r="8" spans="2:9" ht="30" customHeight="1" x14ac:dyDescent="0.25">
      <c r="B8" s="202">
        <v>7761</v>
      </c>
      <c r="C8" s="203"/>
      <c r="D8" s="204"/>
      <c r="E8" s="131" t="s">
        <v>116</v>
      </c>
      <c r="F8" s="132"/>
      <c r="G8" s="132"/>
      <c r="H8" s="132"/>
    </row>
    <row r="9" spans="2:9" ht="30" customHeight="1" x14ac:dyDescent="0.25">
      <c r="B9" s="129"/>
      <c r="C9" s="130"/>
      <c r="D9" s="131"/>
      <c r="E9" s="131" t="s">
        <v>135</v>
      </c>
      <c r="F9" s="103">
        <f>F10+F11+F12+F13+F14</f>
        <v>4634647</v>
      </c>
      <c r="G9" s="103">
        <f>G10+G11+G12+G13+G14</f>
        <v>2305211.8800000004</v>
      </c>
      <c r="H9" s="133">
        <f t="shared" ref="H9:H14" si="0">G9/F9*100</f>
        <v>49.738672222501528</v>
      </c>
    </row>
    <row r="10" spans="2:9" ht="21" customHeight="1" x14ac:dyDescent="0.25">
      <c r="B10" s="134">
        <v>1</v>
      </c>
      <c r="C10" s="135"/>
      <c r="D10" s="136"/>
      <c r="E10" s="102" t="s">
        <v>136</v>
      </c>
      <c r="F10" s="79">
        <v>4408146</v>
      </c>
      <c r="G10" s="79">
        <v>2148410.19</v>
      </c>
      <c r="H10" s="137">
        <f t="shared" si="0"/>
        <v>48.737273901545002</v>
      </c>
    </row>
    <row r="11" spans="2:9" ht="23.25" customHeight="1" x14ac:dyDescent="0.25">
      <c r="B11" s="134">
        <v>3</v>
      </c>
      <c r="C11" s="135"/>
      <c r="D11" s="136"/>
      <c r="E11" s="102" t="s">
        <v>137</v>
      </c>
      <c r="F11" s="79">
        <v>2000</v>
      </c>
      <c r="G11" s="79">
        <v>516.22</v>
      </c>
      <c r="H11" s="137">
        <f t="shared" si="0"/>
        <v>25.811</v>
      </c>
    </row>
    <row r="12" spans="2:9" ht="22.5" customHeight="1" x14ac:dyDescent="0.25">
      <c r="B12" s="134">
        <v>4</v>
      </c>
      <c r="C12" s="135"/>
      <c r="D12" s="136"/>
      <c r="E12" s="138" t="s">
        <v>121</v>
      </c>
      <c r="F12" s="79">
        <v>194000</v>
      </c>
      <c r="G12" s="88">
        <v>120276.67</v>
      </c>
      <c r="H12" s="137">
        <f t="shared" si="0"/>
        <v>61.998283505154639</v>
      </c>
    </row>
    <row r="13" spans="2:9" ht="19.5" customHeight="1" x14ac:dyDescent="0.25">
      <c r="B13" s="134">
        <v>5</v>
      </c>
      <c r="C13" s="135"/>
      <c r="D13" s="136"/>
      <c r="E13" s="138" t="s">
        <v>124</v>
      </c>
      <c r="F13" s="79">
        <v>27801</v>
      </c>
      <c r="G13" s="79">
        <v>32785.620000000003</v>
      </c>
      <c r="H13" s="137">
        <f t="shared" si="0"/>
        <v>117.92964281860365</v>
      </c>
    </row>
    <row r="14" spans="2:9" ht="20.25" customHeight="1" x14ac:dyDescent="0.25">
      <c r="B14" s="139">
        <v>6</v>
      </c>
      <c r="C14" s="140"/>
      <c r="D14" s="141"/>
      <c r="E14" s="138" t="s">
        <v>125</v>
      </c>
      <c r="F14" s="79">
        <v>2700</v>
      </c>
      <c r="G14" s="79">
        <v>3223.18</v>
      </c>
      <c r="H14" s="137">
        <f t="shared" si="0"/>
        <v>119.37703703703704</v>
      </c>
    </row>
    <row r="15" spans="2:9" ht="30" customHeight="1" x14ac:dyDescent="0.25">
      <c r="B15" s="129">
        <v>4002</v>
      </c>
      <c r="C15" s="130"/>
      <c r="D15" s="131"/>
      <c r="E15" s="131" t="s">
        <v>130</v>
      </c>
      <c r="F15" s="79"/>
      <c r="G15" s="132"/>
      <c r="H15" s="132"/>
    </row>
    <row r="16" spans="2:9" ht="30" customHeight="1" x14ac:dyDescent="0.25">
      <c r="B16" s="211" t="s">
        <v>120</v>
      </c>
      <c r="C16" s="211"/>
      <c r="D16" s="211"/>
      <c r="E16" s="142" t="s">
        <v>118</v>
      </c>
      <c r="F16" s="143">
        <f>F17+F63</f>
        <v>4602146</v>
      </c>
      <c r="G16" s="143">
        <f>G17+G63</f>
        <v>2198597.46</v>
      </c>
      <c r="H16" s="144">
        <f t="shared" ref="H16:H58" si="1">G16/F16*100</f>
        <v>47.773309669010935</v>
      </c>
    </row>
    <row r="17" spans="2:8" ht="20.25" customHeight="1" x14ac:dyDescent="0.25">
      <c r="B17" s="208">
        <v>11</v>
      </c>
      <c r="C17" s="209"/>
      <c r="D17" s="210"/>
      <c r="E17" s="145" t="s">
        <v>117</v>
      </c>
      <c r="F17" s="146">
        <f>F18</f>
        <v>4408146</v>
      </c>
      <c r="G17" s="146">
        <f>G18</f>
        <v>2123550.0099999998</v>
      </c>
      <c r="H17" s="147">
        <f t="shared" si="1"/>
        <v>48.173313905664642</v>
      </c>
    </row>
    <row r="18" spans="2:8" ht="18" customHeight="1" x14ac:dyDescent="0.25">
      <c r="B18" s="205">
        <v>3</v>
      </c>
      <c r="C18" s="206"/>
      <c r="D18" s="207"/>
      <c r="E18" s="78" t="s">
        <v>4</v>
      </c>
      <c r="F18" s="148">
        <f>F19+F27+F54+F58</f>
        <v>4408146</v>
      </c>
      <c r="G18" s="148">
        <f>G19+G27+G54+G58</f>
        <v>2123550.0099999998</v>
      </c>
      <c r="H18" s="133">
        <f t="shared" si="1"/>
        <v>48.173313905664642</v>
      </c>
    </row>
    <row r="19" spans="2:8" ht="19.5" customHeight="1" x14ac:dyDescent="0.25">
      <c r="B19" s="205">
        <v>31</v>
      </c>
      <c r="C19" s="206"/>
      <c r="D19" s="207"/>
      <c r="E19" s="102" t="s">
        <v>5</v>
      </c>
      <c r="F19" s="148">
        <v>3685698</v>
      </c>
      <c r="G19" s="148">
        <f>G20+G23+G25</f>
        <v>1805879.5499999998</v>
      </c>
      <c r="H19" s="133">
        <f t="shared" si="1"/>
        <v>48.996948474888605</v>
      </c>
    </row>
    <row r="20" spans="2:8" ht="17.25" customHeight="1" x14ac:dyDescent="0.25">
      <c r="B20" s="201">
        <v>311</v>
      </c>
      <c r="C20" s="201"/>
      <c r="D20" s="201"/>
      <c r="E20" s="104" t="s">
        <v>35</v>
      </c>
      <c r="F20" s="82"/>
      <c r="G20" s="82">
        <f>G21+G22</f>
        <v>1488098.48</v>
      </c>
      <c r="H20" s="137"/>
    </row>
    <row r="21" spans="2:8" ht="16.5" customHeight="1" x14ac:dyDescent="0.25">
      <c r="B21" s="205">
        <v>3111</v>
      </c>
      <c r="C21" s="206"/>
      <c r="D21" s="207"/>
      <c r="E21" s="104" t="s">
        <v>36</v>
      </c>
      <c r="F21" s="82"/>
      <c r="G21" s="82">
        <v>1321555.1399999999</v>
      </c>
      <c r="H21" s="137"/>
    </row>
    <row r="22" spans="2:8" ht="20.25" customHeight="1" x14ac:dyDescent="0.25">
      <c r="B22" s="205">
        <v>3114</v>
      </c>
      <c r="C22" s="206"/>
      <c r="D22" s="207"/>
      <c r="E22" s="116" t="s">
        <v>71</v>
      </c>
      <c r="F22" s="82"/>
      <c r="G22" s="82">
        <v>166543.34</v>
      </c>
      <c r="H22" s="137"/>
    </row>
    <row r="23" spans="2:8" ht="17.25" customHeight="1" x14ac:dyDescent="0.25">
      <c r="B23" s="205">
        <v>312</v>
      </c>
      <c r="C23" s="206"/>
      <c r="D23" s="207"/>
      <c r="E23" s="85" t="s">
        <v>72</v>
      </c>
      <c r="F23" s="82"/>
      <c r="G23" s="82">
        <f>G24</f>
        <v>72808.639999999999</v>
      </c>
      <c r="H23" s="137"/>
    </row>
    <row r="24" spans="2:8" ht="17.25" customHeight="1" x14ac:dyDescent="0.25">
      <c r="B24" s="139">
        <v>3121</v>
      </c>
      <c r="C24" s="140"/>
      <c r="D24" s="141"/>
      <c r="E24" s="85" t="s">
        <v>72</v>
      </c>
      <c r="F24" s="82"/>
      <c r="G24" s="82">
        <v>72808.639999999999</v>
      </c>
      <c r="H24" s="137"/>
    </row>
    <row r="25" spans="2:8" ht="17.25" customHeight="1" x14ac:dyDescent="0.25">
      <c r="B25" s="139">
        <v>313</v>
      </c>
      <c r="C25" s="140"/>
      <c r="D25" s="141"/>
      <c r="E25" s="85" t="s">
        <v>74</v>
      </c>
      <c r="F25" s="82"/>
      <c r="G25" s="82">
        <f>G26</f>
        <v>244972.43</v>
      </c>
      <c r="H25" s="137"/>
    </row>
    <row r="26" spans="2:8" ht="17.25" customHeight="1" x14ac:dyDescent="0.25">
      <c r="B26" s="139">
        <v>3132</v>
      </c>
      <c r="C26" s="140"/>
      <c r="D26" s="141"/>
      <c r="E26" s="85" t="s">
        <v>73</v>
      </c>
      <c r="F26" s="82"/>
      <c r="G26" s="82">
        <v>244972.43</v>
      </c>
      <c r="H26" s="137"/>
    </row>
    <row r="27" spans="2:8" ht="17.25" customHeight="1" x14ac:dyDescent="0.25">
      <c r="B27" s="139">
        <v>32</v>
      </c>
      <c r="C27" s="140"/>
      <c r="D27" s="141"/>
      <c r="E27" s="104" t="s">
        <v>12</v>
      </c>
      <c r="F27" s="149">
        <v>629055</v>
      </c>
      <c r="G27" s="149">
        <f>G28+G32+G39+G49</f>
        <v>286768.87999999995</v>
      </c>
      <c r="H27" s="133">
        <f t="shared" si="1"/>
        <v>45.587250717345853</v>
      </c>
    </row>
    <row r="28" spans="2:8" ht="17.25" customHeight="1" x14ac:dyDescent="0.25">
      <c r="B28" s="139">
        <v>321</v>
      </c>
      <c r="C28" s="140"/>
      <c r="D28" s="141"/>
      <c r="E28" s="104" t="s">
        <v>37</v>
      </c>
      <c r="F28" s="150"/>
      <c r="G28" s="150">
        <f>SUM(G29:G31)</f>
        <v>45850.109999999993</v>
      </c>
      <c r="H28" s="137"/>
    </row>
    <row r="29" spans="2:8" ht="17.25" customHeight="1" x14ac:dyDescent="0.25">
      <c r="B29" s="151">
        <v>3211</v>
      </c>
      <c r="C29" s="140"/>
      <c r="D29" s="141"/>
      <c r="E29" s="117" t="s">
        <v>38</v>
      </c>
      <c r="F29" s="150"/>
      <c r="G29" s="82">
        <v>3389.28</v>
      </c>
      <c r="H29" s="137"/>
    </row>
    <row r="30" spans="2:8" ht="30" customHeight="1" x14ac:dyDescent="0.25">
      <c r="B30" s="151">
        <v>3212</v>
      </c>
      <c r="C30" s="140"/>
      <c r="D30" s="141"/>
      <c r="E30" s="106" t="s">
        <v>75</v>
      </c>
      <c r="F30" s="118"/>
      <c r="G30" s="118">
        <v>40816.699999999997</v>
      </c>
      <c r="H30" s="137"/>
    </row>
    <row r="31" spans="2:8" ht="17.25" customHeight="1" x14ac:dyDescent="0.25">
      <c r="B31" s="151">
        <v>3213</v>
      </c>
      <c r="C31" s="140"/>
      <c r="D31" s="141"/>
      <c r="E31" s="85" t="s">
        <v>76</v>
      </c>
      <c r="F31" s="150"/>
      <c r="G31" s="82">
        <v>1644.13</v>
      </c>
      <c r="H31" s="137"/>
    </row>
    <row r="32" spans="2:8" ht="17.25" customHeight="1" x14ac:dyDescent="0.25">
      <c r="B32" s="139">
        <v>322</v>
      </c>
      <c r="C32" s="140"/>
      <c r="D32" s="141"/>
      <c r="E32" s="85" t="s">
        <v>77</v>
      </c>
      <c r="F32" s="118"/>
      <c r="G32" s="118">
        <f>G33+G34+G35+G36+G37+G38</f>
        <v>158894.50999999998</v>
      </c>
      <c r="H32" s="137"/>
    </row>
    <row r="33" spans="2:8" ht="17.25" customHeight="1" x14ac:dyDescent="0.25">
      <c r="B33" s="151">
        <v>3221</v>
      </c>
      <c r="C33" s="140"/>
      <c r="D33" s="141"/>
      <c r="E33" s="85" t="s">
        <v>78</v>
      </c>
      <c r="F33" s="82"/>
      <c r="G33" s="82">
        <v>10497.11</v>
      </c>
      <c r="H33" s="137"/>
    </row>
    <row r="34" spans="2:8" ht="17.25" customHeight="1" x14ac:dyDescent="0.25">
      <c r="B34" s="151">
        <v>3222</v>
      </c>
      <c r="C34" s="140"/>
      <c r="D34" s="141"/>
      <c r="E34" s="85" t="s">
        <v>79</v>
      </c>
      <c r="F34" s="82"/>
      <c r="G34" s="82">
        <v>66302.81</v>
      </c>
      <c r="H34" s="137"/>
    </row>
    <row r="35" spans="2:8" ht="17.25" customHeight="1" x14ac:dyDescent="0.25">
      <c r="B35" s="151">
        <v>3223</v>
      </c>
      <c r="C35" s="140"/>
      <c r="D35" s="141"/>
      <c r="E35" s="85" t="s">
        <v>80</v>
      </c>
      <c r="F35" s="82"/>
      <c r="G35" s="82">
        <v>69709.73</v>
      </c>
      <c r="H35" s="137"/>
    </row>
    <row r="36" spans="2:8" ht="30" customHeight="1" x14ac:dyDescent="0.25">
      <c r="B36" s="151">
        <v>3224</v>
      </c>
      <c r="C36" s="140"/>
      <c r="D36" s="141"/>
      <c r="E36" s="106" t="s">
        <v>81</v>
      </c>
      <c r="F36" s="82"/>
      <c r="G36" s="82">
        <v>8109.34</v>
      </c>
      <c r="H36" s="137"/>
    </row>
    <row r="37" spans="2:8" ht="17.25" customHeight="1" x14ac:dyDescent="0.25">
      <c r="B37" s="151">
        <v>3225</v>
      </c>
      <c r="C37" s="140"/>
      <c r="D37" s="141"/>
      <c r="E37" s="85" t="s">
        <v>82</v>
      </c>
      <c r="F37" s="82"/>
      <c r="G37" s="82">
        <v>4108.59</v>
      </c>
      <c r="H37" s="137"/>
    </row>
    <row r="38" spans="2:8" ht="17.25" customHeight="1" x14ac:dyDescent="0.25">
      <c r="B38" s="151">
        <v>3227</v>
      </c>
      <c r="C38" s="140"/>
      <c r="D38" s="141"/>
      <c r="E38" s="85" t="s">
        <v>83</v>
      </c>
      <c r="F38" s="82"/>
      <c r="G38" s="82">
        <v>166.93</v>
      </c>
      <c r="H38" s="137"/>
    </row>
    <row r="39" spans="2:8" ht="17.25" customHeight="1" x14ac:dyDescent="0.25">
      <c r="B39" s="151">
        <v>323</v>
      </c>
      <c r="C39" s="140"/>
      <c r="D39" s="141"/>
      <c r="E39" s="85" t="s">
        <v>84</v>
      </c>
      <c r="F39" s="118"/>
      <c r="G39" s="118">
        <f>G40+G41+G42+G43+G44+G45+G46+G47+G48</f>
        <v>76896.64999999998</v>
      </c>
      <c r="H39" s="137"/>
    </row>
    <row r="40" spans="2:8" ht="17.25" customHeight="1" x14ac:dyDescent="0.25">
      <c r="B40" s="151">
        <v>3231</v>
      </c>
      <c r="C40" s="140"/>
      <c r="D40" s="141"/>
      <c r="E40" s="120" t="s">
        <v>85</v>
      </c>
      <c r="F40" s="82"/>
      <c r="G40" s="121">
        <v>4581.99</v>
      </c>
      <c r="H40" s="137"/>
    </row>
    <row r="41" spans="2:8" ht="17.25" customHeight="1" x14ac:dyDescent="0.25">
      <c r="B41" s="151">
        <v>3232</v>
      </c>
      <c r="C41" s="140"/>
      <c r="D41" s="141"/>
      <c r="E41" s="120" t="s">
        <v>86</v>
      </c>
      <c r="F41" s="118"/>
      <c r="G41" s="121">
        <v>32597.07</v>
      </c>
      <c r="H41" s="137"/>
    </row>
    <row r="42" spans="2:8" ht="17.25" customHeight="1" x14ac:dyDescent="0.25">
      <c r="B42" s="151">
        <v>3233</v>
      </c>
      <c r="C42" s="140"/>
      <c r="D42" s="141"/>
      <c r="E42" s="120" t="s">
        <v>87</v>
      </c>
      <c r="F42" s="82"/>
      <c r="G42" s="121">
        <v>1062.6300000000001</v>
      </c>
      <c r="H42" s="137"/>
    </row>
    <row r="43" spans="2:8" ht="17.25" customHeight="1" x14ac:dyDescent="0.25">
      <c r="B43" s="151">
        <v>3234</v>
      </c>
      <c r="C43" s="140"/>
      <c r="D43" s="141"/>
      <c r="E43" s="120" t="s">
        <v>88</v>
      </c>
      <c r="F43" s="82"/>
      <c r="G43" s="121">
        <v>26304.1</v>
      </c>
      <c r="H43" s="137"/>
    </row>
    <row r="44" spans="2:8" ht="17.25" customHeight="1" x14ac:dyDescent="0.25">
      <c r="B44" s="151">
        <v>3235</v>
      </c>
      <c r="C44" s="140"/>
      <c r="D44" s="141"/>
      <c r="E44" s="120" t="s">
        <v>89</v>
      </c>
      <c r="F44" s="82"/>
      <c r="G44" s="121">
        <v>2315.89</v>
      </c>
      <c r="H44" s="137"/>
    </row>
    <row r="45" spans="2:8" ht="17.25" customHeight="1" x14ac:dyDescent="0.25">
      <c r="B45" s="151">
        <v>3236</v>
      </c>
      <c r="C45" s="140"/>
      <c r="D45" s="141"/>
      <c r="E45" s="120" t="s">
        <v>90</v>
      </c>
      <c r="F45" s="82"/>
      <c r="G45" s="121">
        <v>2223.62</v>
      </c>
      <c r="H45" s="137"/>
    </row>
    <row r="46" spans="2:8" ht="17.25" customHeight="1" x14ac:dyDescent="0.25">
      <c r="B46" s="151">
        <v>3237</v>
      </c>
      <c r="C46" s="140"/>
      <c r="D46" s="141"/>
      <c r="E46" s="120" t="s">
        <v>91</v>
      </c>
      <c r="F46" s="82"/>
      <c r="G46" s="121">
        <v>2819.54</v>
      </c>
      <c r="H46" s="137"/>
    </row>
    <row r="47" spans="2:8" ht="17.25" customHeight="1" x14ac:dyDescent="0.25">
      <c r="B47" s="151">
        <v>3238</v>
      </c>
      <c r="C47" s="140"/>
      <c r="D47" s="141"/>
      <c r="E47" s="120" t="s">
        <v>92</v>
      </c>
      <c r="F47" s="82"/>
      <c r="G47" s="121">
        <v>258.8</v>
      </c>
      <c r="H47" s="137"/>
    </row>
    <row r="48" spans="2:8" ht="17.25" customHeight="1" x14ac:dyDescent="0.25">
      <c r="B48" s="151">
        <v>3239</v>
      </c>
      <c r="C48" s="140"/>
      <c r="D48" s="141"/>
      <c r="E48" s="120" t="s">
        <v>93</v>
      </c>
      <c r="F48" s="82"/>
      <c r="G48" s="121">
        <v>4733.01</v>
      </c>
      <c r="H48" s="137"/>
    </row>
    <row r="49" spans="2:9" ht="17.25" customHeight="1" x14ac:dyDescent="0.25">
      <c r="B49" s="151">
        <v>329</v>
      </c>
      <c r="C49" s="140"/>
      <c r="D49" s="141"/>
      <c r="E49" s="85" t="s">
        <v>94</v>
      </c>
      <c r="F49" s="82"/>
      <c r="G49" s="82">
        <f>G50+G51+G52+G53</f>
        <v>5127.6100000000006</v>
      </c>
      <c r="H49" s="137"/>
    </row>
    <row r="50" spans="2:9" ht="29.25" customHeight="1" x14ac:dyDescent="0.25">
      <c r="B50" s="151">
        <v>3291</v>
      </c>
      <c r="C50" s="140"/>
      <c r="D50" s="141"/>
      <c r="E50" s="152" t="s">
        <v>131</v>
      </c>
      <c r="F50" s="82"/>
      <c r="G50" s="82">
        <v>0</v>
      </c>
      <c r="H50" s="137"/>
    </row>
    <row r="51" spans="2:9" ht="17.25" customHeight="1" x14ac:dyDescent="0.25">
      <c r="B51" s="151">
        <v>3292</v>
      </c>
      <c r="C51" s="140"/>
      <c r="D51" s="141"/>
      <c r="E51" s="120" t="s">
        <v>96</v>
      </c>
      <c r="F51" s="82"/>
      <c r="G51" s="121">
        <v>521.96</v>
      </c>
      <c r="H51" s="137"/>
    </row>
    <row r="52" spans="2:9" ht="17.25" customHeight="1" x14ac:dyDescent="0.25">
      <c r="B52" s="151">
        <v>3295</v>
      </c>
      <c r="C52" s="140"/>
      <c r="D52" s="141"/>
      <c r="E52" s="120" t="s">
        <v>97</v>
      </c>
      <c r="F52" s="82"/>
      <c r="G52" s="121">
        <v>4396.76</v>
      </c>
      <c r="H52" s="137"/>
    </row>
    <row r="53" spans="2:9" ht="17.25" customHeight="1" x14ac:dyDescent="0.25">
      <c r="B53" s="151">
        <v>3299</v>
      </c>
      <c r="C53" s="140"/>
      <c r="D53" s="141"/>
      <c r="E53" s="120" t="s">
        <v>98</v>
      </c>
      <c r="F53" s="118"/>
      <c r="G53" s="123">
        <v>208.89</v>
      </c>
      <c r="H53" s="137"/>
    </row>
    <row r="54" spans="2:9" ht="17.25" customHeight="1" x14ac:dyDescent="0.25">
      <c r="B54" s="151">
        <v>34</v>
      </c>
      <c r="C54" s="140"/>
      <c r="D54" s="141"/>
      <c r="E54" s="120" t="s">
        <v>99</v>
      </c>
      <c r="F54" s="153">
        <v>4715</v>
      </c>
      <c r="G54" s="153">
        <f>G55</f>
        <v>1377.19</v>
      </c>
      <c r="H54" s="133">
        <f t="shared" si="1"/>
        <v>29.208695652173915</v>
      </c>
    </row>
    <row r="55" spans="2:9" ht="17.25" customHeight="1" x14ac:dyDescent="0.25">
      <c r="B55" s="151">
        <v>343</v>
      </c>
      <c r="C55" s="154"/>
      <c r="D55" s="141"/>
      <c r="E55" s="120" t="s">
        <v>99</v>
      </c>
      <c r="F55" s="82"/>
      <c r="G55" s="82">
        <f>G56+G57</f>
        <v>1377.19</v>
      </c>
      <c r="H55" s="137"/>
    </row>
    <row r="56" spans="2:9" ht="17.25" customHeight="1" x14ac:dyDescent="0.25">
      <c r="B56" s="151">
        <v>3431</v>
      </c>
      <c r="C56" s="154"/>
      <c r="D56" s="141"/>
      <c r="E56" s="120" t="s">
        <v>100</v>
      </c>
      <c r="F56" s="118"/>
      <c r="G56" s="123">
        <v>1377.19</v>
      </c>
      <c r="H56" s="137"/>
    </row>
    <row r="57" spans="2:9" ht="17.25" customHeight="1" x14ac:dyDescent="0.25">
      <c r="B57" s="151">
        <v>3433</v>
      </c>
      <c r="C57" s="140"/>
      <c r="D57" s="141"/>
      <c r="E57" s="120" t="s">
        <v>101</v>
      </c>
      <c r="F57" s="82"/>
      <c r="G57" s="121">
        <v>0</v>
      </c>
      <c r="H57" s="137"/>
    </row>
    <row r="58" spans="2:9" ht="17.25" customHeight="1" x14ac:dyDescent="0.25">
      <c r="B58" s="151">
        <v>37</v>
      </c>
      <c r="C58" s="154"/>
      <c r="D58" s="155"/>
      <c r="E58" s="120" t="s">
        <v>119</v>
      </c>
      <c r="F58" s="156">
        <v>88678</v>
      </c>
      <c r="G58" s="156">
        <f>G59</f>
        <v>29524.39</v>
      </c>
      <c r="H58" s="133">
        <f t="shared" si="1"/>
        <v>33.293928595593044</v>
      </c>
    </row>
    <row r="59" spans="2:9" ht="17.25" customHeight="1" x14ac:dyDescent="0.25">
      <c r="B59" s="151">
        <v>372</v>
      </c>
      <c r="C59" s="140"/>
      <c r="D59" s="141"/>
      <c r="E59" s="120" t="s">
        <v>119</v>
      </c>
      <c r="F59" s="118"/>
      <c r="G59" s="118">
        <f>G60+G61</f>
        <v>29524.39</v>
      </c>
      <c r="H59" s="137"/>
    </row>
    <row r="60" spans="2:9" ht="17.25" customHeight="1" x14ac:dyDescent="0.25">
      <c r="B60" s="151">
        <v>3721</v>
      </c>
      <c r="C60" s="140"/>
      <c r="D60" s="141"/>
      <c r="E60" s="120" t="s">
        <v>103</v>
      </c>
      <c r="F60" s="118"/>
      <c r="G60" s="123">
        <v>22009.279999999999</v>
      </c>
      <c r="H60" s="137"/>
    </row>
    <row r="61" spans="2:9" ht="17.25" customHeight="1" x14ac:dyDescent="0.25">
      <c r="B61" s="157">
        <v>3722</v>
      </c>
      <c r="C61" s="140"/>
      <c r="D61" s="141"/>
      <c r="E61" s="120" t="s">
        <v>104</v>
      </c>
      <c r="F61" s="118"/>
      <c r="G61" s="123">
        <v>7515.11</v>
      </c>
      <c r="H61" s="137"/>
    </row>
    <row r="62" spans="2:9" ht="17.25" customHeight="1" x14ac:dyDescent="0.25">
      <c r="B62" s="151"/>
      <c r="C62" s="140"/>
      <c r="D62" s="141"/>
      <c r="E62" s="120"/>
      <c r="F62" s="158"/>
      <c r="G62" s="123"/>
      <c r="H62" s="137"/>
    </row>
    <row r="63" spans="2:9" ht="17.25" customHeight="1" x14ac:dyDescent="0.25">
      <c r="B63" s="208">
        <v>43</v>
      </c>
      <c r="C63" s="209"/>
      <c r="D63" s="210"/>
      <c r="E63" s="145" t="s">
        <v>121</v>
      </c>
      <c r="F63" s="146">
        <f>F64</f>
        <v>194000</v>
      </c>
      <c r="G63" s="146">
        <f>G64</f>
        <v>75047.449999999983</v>
      </c>
      <c r="H63" s="147">
        <f t="shared" ref="H63:H65" si="2">G63/F63*100</f>
        <v>38.684252577319576</v>
      </c>
    </row>
    <row r="64" spans="2:9" ht="17.25" customHeight="1" x14ac:dyDescent="0.25">
      <c r="B64" s="205">
        <v>3</v>
      </c>
      <c r="C64" s="206"/>
      <c r="D64" s="207"/>
      <c r="E64" s="78" t="s">
        <v>4</v>
      </c>
      <c r="F64" s="156">
        <f>F65</f>
        <v>194000</v>
      </c>
      <c r="G64" s="156">
        <f>G65+G74</f>
        <v>75047.449999999983</v>
      </c>
      <c r="H64" s="133">
        <f t="shared" si="2"/>
        <v>38.684252577319576</v>
      </c>
      <c r="I64" s="46"/>
    </row>
    <row r="65" spans="2:8" ht="17.25" customHeight="1" x14ac:dyDescent="0.25">
      <c r="B65" s="159">
        <v>32</v>
      </c>
      <c r="C65" s="160"/>
      <c r="D65" s="161"/>
      <c r="E65" s="85" t="s">
        <v>12</v>
      </c>
      <c r="F65" s="156">
        <v>194000</v>
      </c>
      <c r="G65" s="156">
        <f>G66+G70+G72</f>
        <v>70535.12999999999</v>
      </c>
      <c r="H65" s="133">
        <f t="shared" si="2"/>
        <v>36.358314432989687</v>
      </c>
    </row>
    <row r="66" spans="2:8" ht="17.25" customHeight="1" x14ac:dyDescent="0.25">
      <c r="B66" s="162">
        <v>322</v>
      </c>
      <c r="C66" s="163"/>
      <c r="D66" s="161"/>
      <c r="E66" s="106" t="s">
        <v>77</v>
      </c>
      <c r="F66" s="118"/>
      <c r="G66" s="118">
        <f>G67+G68+G69</f>
        <v>70096.149999999994</v>
      </c>
      <c r="H66" s="137"/>
    </row>
    <row r="67" spans="2:8" ht="17.25" customHeight="1" x14ac:dyDescent="0.25">
      <c r="B67" s="159">
        <v>3221</v>
      </c>
      <c r="C67" s="160"/>
      <c r="D67" s="161"/>
      <c r="E67" s="85" t="s">
        <v>132</v>
      </c>
      <c r="F67" s="118"/>
      <c r="G67" s="82">
        <v>8962.34</v>
      </c>
      <c r="H67" s="137"/>
    </row>
    <row r="68" spans="2:8" ht="17.25" customHeight="1" x14ac:dyDescent="0.25">
      <c r="B68" s="159">
        <v>3222</v>
      </c>
      <c r="C68" s="160"/>
      <c r="D68" s="161"/>
      <c r="E68" s="106" t="s">
        <v>79</v>
      </c>
      <c r="F68" s="118"/>
      <c r="G68" s="82">
        <v>61133.81</v>
      </c>
      <c r="H68" s="137"/>
    </row>
    <row r="69" spans="2:8" ht="17.25" customHeight="1" x14ac:dyDescent="0.25">
      <c r="B69" s="159">
        <v>3224</v>
      </c>
      <c r="C69" s="160"/>
      <c r="D69" s="161"/>
      <c r="E69" s="85" t="s">
        <v>133</v>
      </c>
      <c r="F69" s="118"/>
      <c r="G69" s="82">
        <v>0</v>
      </c>
      <c r="H69" s="137"/>
    </row>
    <row r="70" spans="2:8" ht="17.25" customHeight="1" x14ac:dyDescent="0.25">
      <c r="B70" s="159">
        <v>323</v>
      </c>
      <c r="C70" s="160"/>
      <c r="D70" s="161"/>
      <c r="E70" s="106" t="s">
        <v>84</v>
      </c>
      <c r="F70" s="118"/>
      <c r="G70" s="118">
        <f>G71</f>
        <v>0</v>
      </c>
      <c r="H70" s="137"/>
    </row>
    <row r="71" spans="2:8" ht="17.25" customHeight="1" x14ac:dyDescent="0.25">
      <c r="B71" s="162">
        <v>3232</v>
      </c>
      <c r="C71" s="163"/>
      <c r="D71" s="161"/>
      <c r="E71" s="120" t="s">
        <v>86</v>
      </c>
      <c r="F71" s="118"/>
      <c r="G71" s="121">
        <v>0</v>
      </c>
      <c r="H71" s="137"/>
    </row>
    <row r="72" spans="2:8" ht="17.25" customHeight="1" x14ac:dyDescent="0.25">
      <c r="B72" s="159">
        <v>329</v>
      </c>
      <c r="C72" s="160"/>
      <c r="D72" s="161"/>
      <c r="E72" s="106" t="s">
        <v>94</v>
      </c>
      <c r="F72" s="118"/>
      <c r="G72" s="118">
        <f>G73</f>
        <v>438.98</v>
      </c>
      <c r="H72" s="137"/>
    </row>
    <row r="73" spans="2:8" ht="29.25" customHeight="1" x14ac:dyDescent="0.25">
      <c r="B73" s="162">
        <v>3291</v>
      </c>
      <c r="C73" s="163"/>
      <c r="D73" s="161"/>
      <c r="E73" s="152" t="s">
        <v>131</v>
      </c>
      <c r="F73" s="118"/>
      <c r="G73" s="123">
        <v>438.98</v>
      </c>
      <c r="H73" s="137"/>
    </row>
    <row r="74" spans="2:8" ht="18" customHeight="1" x14ac:dyDescent="0.25">
      <c r="B74" s="162">
        <v>36</v>
      </c>
      <c r="C74" s="163"/>
      <c r="D74" s="161"/>
      <c r="E74" s="120" t="s">
        <v>145</v>
      </c>
      <c r="F74" s="118"/>
      <c r="G74" s="123">
        <f>G75</f>
        <v>4512.32</v>
      </c>
      <c r="H74" s="137"/>
    </row>
    <row r="75" spans="2:8" ht="29.25" customHeight="1" x14ac:dyDescent="0.25">
      <c r="B75" s="162">
        <v>369</v>
      </c>
      <c r="C75" s="163"/>
      <c r="D75" s="161"/>
      <c r="E75" s="122" t="s">
        <v>146</v>
      </c>
      <c r="F75" s="118"/>
      <c r="G75" s="123">
        <f>G76</f>
        <v>4512.32</v>
      </c>
      <c r="H75" s="137"/>
    </row>
    <row r="76" spans="2:8" ht="29.25" customHeight="1" x14ac:dyDescent="0.25">
      <c r="B76" s="162">
        <v>3691</v>
      </c>
      <c r="C76" s="163"/>
      <c r="D76" s="161"/>
      <c r="E76" s="122" t="s">
        <v>147</v>
      </c>
      <c r="F76" s="118"/>
      <c r="G76" s="123">
        <v>4512.32</v>
      </c>
      <c r="H76" s="137"/>
    </row>
    <row r="77" spans="2:8" ht="17.25" customHeight="1" x14ac:dyDescent="0.25">
      <c r="B77" s="151"/>
      <c r="C77" s="140"/>
      <c r="D77" s="141"/>
      <c r="E77" s="120"/>
      <c r="F77" s="118"/>
      <c r="G77" s="123"/>
      <c r="H77" s="137"/>
    </row>
    <row r="78" spans="2:8" ht="32.25" customHeight="1" x14ac:dyDescent="0.25">
      <c r="B78" s="211" t="s">
        <v>123</v>
      </c>
      <c r="C78" s="211"/>
      <c r="D78" s="211"/>
      <c r="E78" s="142" t="s">
        <v>138</v>
      </c>
      <c r="F78" s="143">
        <f>F79+F85+F96</f>
        <v>32501</v>
      </c>
      <c r="G78" s="143">
        <f>G79+G85+G96</f>
        <v>11320.349999999999</v>
      </c>
      <c r="H78" s="144">
        <f t="shared" ref="H78:H81" si="3">G78/F78*100</f>
        <v>34.830774437709607</v>
      </c>
    </row>
    <row r="79" spans="2:8" ht="17.25" customHeight="1" x14ac:dyDescent="0.25">
      <c r="B79" s="208">
        <v>31</v>
      </c>
      <c r="C79" s="209"/>
      <c r="D79" s="210"/>
      <c r="E79" s="145" t="s">
        <v>122</v>
      </c>
      <c r="F79" s="146">
        <f>F80</f>
        <v>2000</v>
      </c>
      <c r="G79" s="146">
        <f>G80</f>
        <v>0</v>
      </c>
      <c r="H79" s="147">
        <f t="shared" si="3"/>
        <v>0</v>
      </c>
    </row>
    <row r="80" spans="2:8" ht="17.25" customHeight="1" x14ac:dyDescent="0.25">
      <c r="B80" s="205">
        <v>3</v>
      </c>
      <c r="C80" s="206"/>
      <c r="D80" s="207"/>
      <c r="E80" s="78" t="s">
        <v>4</v>
      </c>
      <c r="F80" s="156">
        <f>F81</f>
        <v>2000</v>
      </c>
      <c r="G80" s="156">
        <f>G81</f>
        <v>0</v>
      </c>
      <c r="H80" s="133">
        <f t="shared" si="3"/>
        <v>0</v>
      </c>
    </row>
    <row r="81" spans="2:8" ht="17.25" customHeight="1" x14ac:dyDescent="0.25">
      <c r="B81" s="205">
        <v>32</v>
      </c>
      <c r="C81" s="206"/>
      <c r="D81" s="207"/>
      <c r="E81" s="164" t="s">
        <v>12</v>
      </c>
      <c r="F81" s="156">
        <v>2000</v>
      </c>
      <c r="G81" s="156">
        <f>G82</f>
        <v>0</v>
      </c>
      <c r="H81" s="133">
        <f t="shared" si="3"/>
        <v>0</v>
      </c>
    </row>
    <row r="82" spans="2:8" ht="17.25" customHeight="1" x14ac:dyDescent="0.25">
      <c r="B82" s="205">
        <v>322</v>
      </c>
      <c r="C82" s="206"/>
      <c r="D82" s="207"/>
      <c r="E82" s="106" t="s">
        <v>77</v>
      </c>
      <c r="F82" s="118"/>
      <c r="G82" s="118">
        <f>G83</f>
        <v>0</v>
      </c>
      <c r="H82" s="137"/>
    </row>
    <row r="83" spans="2:8" ht="17.25" customHeight="1" x14ac:dyDescent="0.25">
      <c r="B83" s="205">
        <v>3222</v>
      </c>
      <c r="C83" s="206"/>
      <c r="D83" s="207"/>
      <c r="E83" s="106" t="s">
        <v>79</v>
      </c>
      <c r="F83" s="82"/>
      <c r="G83" s="82">
        <v>0</v>
      </c>
      <c r="H83" s="137"/>
    </row>
    <row r="84" spans="2:8" ht="17.25" customHeight="1" x14ac:dyDescent="0.25">
      <c r="B84" s="139"/>
      <c r="C84" s="140"/>
      <c r="D84" s="141"/>
      <c r="E84" s="106"/>
      <c r="F84" s="82"/>
      <c r="G84" s="82"/>
      <c r="H84" s="137"/>
    </row>
    <row r="85" spans="2:8" ht="17.25" customHeight="1" x14ac:dyDescent="0.25">
      <c r="B85" s="208">
        <v>52</v>
      </c>
      <c r="C85" s="209"/>
      <c r="D85" s="210"/>
      <c r="E85" s="145" t="s">
        <v>124</v>
      </c>
      <c r="F85" s="146">
        <f>F86</f>
        <v>27801</v>
      </c>
      <c r="G85" s="146">
        <f>G86</f>
        <v>514.70999999999992</v>
      </c>
      <c r="H85" s="147">
        <f t="shared" ref="H85:H92" si="4">G85/F85*100</f>
        <v>1.8514082227258009</v>
      </c>
    </row>
    <row r="86" spans="2:8" ht="17.25" customHeight="1" x14ac:dyDescent="0.25">
      <c r="B86" s="205">
        <v>3</v>
      </c>
      <c r="C86" s="206"/>
      <c r="D86" s="207"/>
      <c r="E86" s="78" t="s">
        <v>4</v>
      </c>
      <c r="F86" s="148">
        <f>F87+F92</f>
        <v>27801</v>
      </c>
      <c r="G86" s="148">
        <f>G87+G92</f>
        <v>514.70999999999992</v>
      </c>
      <c r="H86" s="133">
        <f t="shared" si="4"/>
        <v>1.8514082227258009</v>
      </c>
    </row>
    <row r="87" spans="2:8" ht="17.25" customHeight="1" x14ac:dyDescent="0.25">
      <c r="B87" s="205">
        <v>31</v>
      </c>
      <c r="C87" s="206"/>
      <c r="D87" s="207"/>
      <c r="E87" s="102" t="s">
        <v>5</v>
      </c>
      <c r="F87" s="156">
        <v>27436</v>
      </c>
      <c r="G87" s="156">
        <f>G88+G90</f>
        <v>502.53999999999996</v>
      </c>
      <c r="H87" s="133">
        <f t="shared" si="4"/>
        <v>1.8316810030616706</v>
      </c>
    </row>
    <row r="88" spans="2:8" ht="17.25" customHeight="1" x14ac:dyDescent="0.25">
      <c r="B88" s="201">
        <v>311</v>
      </c>
      <c r="C88" s="201"/>
      <c r="D88" s="201"/>
      <c r="E88" s="104" t="s">
        <v>35</v>
      </c>
      <c r="F88" s="82"/>
      <c r="G88" s="82">
        <f>G89</f>
        <v>477.34</v>
      </c>
      <c r="H88" s="137"/>
    </row>
    <row r="89" spans="2:8" ht="17.25" customHeight="1" x14ac:dyDescent="0.25">
      <c r="B89" s="205">
        <v>3111</v>
      </c>
      <c r="C89" s="206"/>
      <c r="D89" s="207"/>
      <c r="E89" s="104" t="s">
        <v>36</v>
      </c>
      <c r="F89" s="82"/>
      <c r="G89" s="82">
        <v>477.34</v>
      </c>
      <c r="H89" s="137"/>
    </row>
    <row r="90" spans="2:8" ht="17.25" customHeight="1" x14ac:dyDescent="0.25">
      <c r="B90" s="139">
        <v>313</v>
      </c>
      <c r="C90" s="140"/>
      <c r="D90" s="141"/>
      <c r="E90" s="85" t="s">
        <v>74</v>
      </c>
      <c r="F90" s="82"/>
      <c r="G90" s="82">
        <f>G91</f>
        <v>25.2</v>
      </c>
      <c r="H90" s="137"/>
    </row>
    <row r="91" spans="2:8" ht="17.25" customHeight="1" x14ac:dyDescent="0.25">
      <c r="B91" s="139">
        <v>3132</v>
      </c>
      <c r="C91" s="140"/>
      <c r="D91" s="141"/>
      <c r="E91" s="85" t="s">
        <v>73</v>
      </c>
      <c r="F91" s="82"/>
      <c r="G91" s="82">
        <v>25.2</v>
      </c>
      <c r="H91" s="137"/>
    </row>
    <row r="92" spans="2:8" ht="17.25" customHeight="1" x14ac:dyDescent="0.25">
      <c r="B92" s="139">
        <v>32</v>
      </c>
      <c r="C92" s="140"/>
      <c r="D92" s="141"/>
      <c r="E92" s="104" t="s">
        <v>12</v>
      </c>
      <c r="F92" s="156">
        <v>365</v>
      </c>
      <c r="G92" s="156">
        <f>G93</f>
        <v>12.17</v>
      </c>
      <c r="H92" s="133">
        <f t="shared" si="4"/>
        <v>3.3342465753424659</v>
      </c>
    </row>
    <row r="93" spans="2:8" ht="17.25" customHeight="1" x14ac:dyDescent="0.25">
      <c r="B93" s="139">
        <v>321</v>
      </c>
      <c r="C93" s="140"/>
      <c r="D93" s="141"/>
      <c r="E93" s="104" t="s">
        <v>37</v>
      </c>
      <c r="F93" s="82"/>
      <c r="G93" s="82">
        <f>G94</f>
        <v>12.17</v>
      </c>
      <c r="H93" s="137"/>
    </row>
    <row r="94" spans="2:8" ht="30" customHeight="1" x14ac:dyDescent="0.25">
      <c r="B94" s="151">
        <v>3212</v>
      </c>
      <c r="C94" s="140"/>
      <c r="D94" s="141"/>
      <c r="E94" s="106" t="s">
        <v>75</v>
      </c>
      <c r="F94" s="82"/>
      <c r="G94" s="82">
        <v>12.17</v>
      </c>
      <c r="H94" s="137"/>
    </row>
    <row r="95" spans="2:8" ht="17.25" customHeight="1" x14ac:dyDescent="0.25">
      <c r="B95" s="139"/>
      <c r="C95" s="140"/>
      <c r="D95" s="141"/>
      <c r="E95" s="78"/>
      <c r="F95" s="79"/>
      <c r="G95" s="82"/>
      <c r="H95" s="132"/>
    </row>
    <row r="96" spans="2:8" ht="17.25" customHeight="1" x14ac:dyDescent="0.25">
      <c r="B96" s="208">
        <v>61</v>
      </c>
      <c r="C96" s="209"/>
      <c r="D96" s="210"/>
      <c r="E96" s="145" t="s">
        <v>125</v>
      </c>
      <c r="F96" s="146">
        <f>F97+F102</f>
        <v>2700</v>
      </c>
      <c r="G96" s="146">
        <f>G97+G102</f>
        <v>10805.64</v>
      </c>
      <c r="H96" s="147">
        <f t="shared" ref="H96:H98" si="5">G96/F96*100</f>
        <v>400.20888888888885</v>
      </c>
    </row>
    <row r="97" spans="2:8" ht="17.25" customHeight="1" x14ac:dyDescent="0.25">
      <c r="B97" s="205">
        <v>3</v>
      </c>
      <c r="C97" s="206"/>
      <c r="D97" s="207"/>
      <c r="E97" s="78" t="s">
        <v>4</v>
      </c>
      <c r="F97" s="156">
        <f t="shared" ref="F97" si="6">F98</f>
        <v>2700</v>
      </c>
      <c r="G97" s="156">
        <f>G98</f>
        <v>1003.14</v>
      </c>
      <c r="H97" s="133">
        <f t="shared" si="5"/>
        <v>37.153333333333336</v>
      </c>
    </row>
    <row r="98" spans="2:8" ht="17.25" customHeight="1" x14ac:dyDescent="0.25">
      <c r="B98" s="205">
        <v>32</v>
      </c>
      <c r="C98" s="206"/>
      <c r="D98" s="207"/>
      <c r="E98" s="164" t="s">
        <v>12</v>
      </c>
      <c r="F98" s="156">
        <v>2700</v>
      </c>
      <c r="G98" s="156">
        <f>G99</f>
        <v>1003.14</v>
      </c>
      <c r="H98" s="133">
        <f t="shared" si="5"/>
        <v>37.153333333333336</v>
      </c>
    </row>
    <row r="99" spans="2:8" ht="17.25" customHeight="1" x14ac:dyDescent="0.25">
      <c r="B99" s="205">
        <v>322</v>
      </c>
      <c r="C99" s="206"/>
      <c r="D99" s="207"/>
      <c r="E99" s="106" t="s">
        <v>77</v>
      </c>
      <c r="F99" s="118"/>
      <c r="G99" s="118">
        <f>G100+G101</f>
        <v>1003.14</v>
      </c>
      <c r="H99" s="137"/>
    </row>
    <row r="100" spans="2:8" ht="17.25" customHeight="1" x14ac:dyDescent="0.25">
      <c r="B100" s="139">
        <v>3221</v>
      </c>
      <c r="C100" s="140"/>
      <c r="D100" s="141"/>
      <c r="E100" s="85" t="s">
        <v>132</v>
      </c>
      <c r="F100" s="118"/>
      <c r="G100" s="118">
        <v>37.380000000000003</v>
      </c>
      <c r="H100" s="137"/>
    </row>
    <row r="101" spans="2:8" ht="17.25" customHeight="1" x14ac:dyDescent="0.25">
      <c r="B101" s="205">
        <v>3222</v>
      </c>
      <c r="C101" s="206"/>
      <c r="D101" s="207"/>
      <c r="E101" s="106" t="s">
        <v>79</v>
      </c>
      <c r="F101" s="82"/>
      <c r="G101" s="82">
        <v>965.76</v>
      </c>
      <c r="H101" s="137"/>
    </row>
    <row r="102" spans="2:8" ht="29.25" customHeight="1" x14ac:dyDescent="0.25">
      <c r="B102" s="151">
        <v>4</v>
      </c>
      <c r="C102" s="140"/>
      <c r="D102" s="141"/>
      <c r="E102" s="127" t="s">
        <v>6</v>
      </c>
      <c r="F102" s="156">
        <f>F103</f>
        <v>0</v>
      </c>
      <c r="G102" s="156">
        <f>G103</f>
        <v>9802.5</v>
      </c>
      <c r="H102" s="133" t="e">
        <f t="shared" ref="H102:H103" si="7">G102/F102*100</f>
        <v>#DIV/0!</v>
      </c>
    </row>
    <row r="103" spans="2:8" ht="17.25" customHeight="1" x14ac:dyDescent="0.25">
      <c r="B103" s="151">
        <v>42</v>
      </c>
      <c r="C103" s="140"/>
      <c r="D103" s="141"/>
      <c r="E103" s="120" t="s">
        <v>142</v>
      </c>
      <c r="F103" s="165"/>
      <c r="G103" s="165">
        <f t="shared" ref="G103" si="8">G104</f>
        <v>9802.5</v>
      </c>
      <c r="H103" s="133" t="e">
        <f t="shared" si="7"/>
        <v>#DIV/0!</v>
      </c>
    </row>
    <row r="104" spans="2:8" ht="17.25" customHeight="1" x14ac:dyDescent="0.25">
      <c r="B104" s="151">
        <v>422</v>
      </c>
      <c r="C104" s="140"/>
      <c r="D104" s="141"/>
      <c r="E104" s="120" t="s">
        <v>105</v>
      </c>
      <c r="F104" s="118"/>
      <c r="G104" s="118">
        <f>G105</f>
        <v>9802.5</v>
      </c>
      <c r="H104" s="137"/>
    </row>
    <row r="105" spans="2:8" ht="15.75" x14ac:dyDescent="0.25">
      <c r="B105" s="151">
        <v>4227</v>
      </c>
      <c r="C105" s="140"/>
      <c r="D105" s="141"/>
      <c r="E105" s="120" t="s">
        <v>106</v>
      </c>
      <c r="F105" s="118"/>
      <c r="G105" s="118">
        <v>9802.5</v>
      </c>
      <c r="H105" s="137"/>
    </row>
    <row r="107" spans="2:8" ht="15.75" x14ac:dyDescent="0.25">
      <c r="B107" s="211" t="s">
        <v>166</v>
      </c>
      <c r="C107" s="211"/>
      <c r="D107" s="211"/>
      <c r="E107" s="142" t="s">
        <v>167</v>
      </c>
      <c r="F107" s="143">
        <f>F108+F115+F125</f>
        <v>0</v>
      </c>
      <c r="G107" s="143">
        <f>G108</f>
        <v>16625</v>
      </c>
      <c r="H107" s="144" t="e">
        <f t="shared" ref="H107:H108" si="9">G107/F107*100</f>
        <v>#DIV/0!</v>
      </c>
    </row>
    <row r="108" spans="2:8" ht="15.75" x14ac:dyDescent="0.25">
      <c r="B108" s="208">
        <v>11</v>
      </c>
      <c r="C108" s="209"/>
      <c r="D108" s="210"/>
      <c r="E108" s="145" t="s">
        <v>117</v>
      </c>
      <c r="F108" s="146">
        <f>F109</f>
        <v>0</v>
      </c>
      <c r="G108" s="146">
        <f>G109</f>
        <v>16625</v>
      </c>
      <c r="H108" s="147" t="e">
        <f t="shared" si="9"/>
        <v>#DIV/0!</v>
      </c>
    </row>
    <row r="109" spans="2:8" ht="31.5" x14ac:dyDescent="0.25">
      <c r="B109" s="151">
        <v>4</v>
      </c>
      <c r="C109" s="140"/>
      <c r="D109" s="141"/>
      <c r="E109" s="127" t="s">
        <v>6</v>
      </c>
      <c r="F109" s="149">
        <f>F110</f>
        <v>0</v>
      </c>
      <c r="G109" s="169">
        <f>G110</f>
        <v>16625</v>
      </c>
      <c r="H109" s="137"/>
    </row>
    <row r="110" spans="2:8" ht="15.75" x14ac:dyDescent="0.25">
      <c r="B110" s="151">
        <v>42</v>
      </c>
      <c r="C110" s="140"/>
      <c r="D110" s="141"/>
      <c r="E110" s="120" t="s">
        <v>105</v>
      </c>
      <c r="F110" s="149"/>
      <c r="G110" s="169">
        <f>G111</f>
        <v>16625</v>
      </c>
      <c r="H110" s="137"/>
    </row>
    <row r="111" spans="2:8" ht="15.75" x14ac:dyDescent="0.25">
      <c r="B111" s="151">
        <v>422</v>
      </c>
      <c r="C111" s="140"/>
      <c r="D111" s="141"/>
      <c r="E111" s="120" t="s">
        <v>105</v>
      </c>
      <c r="F111" s="150"/>
      <c r="G111" s="169">
        <f>G112</f>
        <v>16625</v>
      </c>
      <c r="H111" s="137"/>
    </row>
    <row r="112" spans="2:8" ht="15.75" x14ac:dyDescent="0.25">
      <c r="B112" s="151">
        <v>4227</v>
      </c>
      <c r="C112" s="140"/>
      <c r="D112" s="141"/>
      <c r="E112" s="120" t="s">
        <v>106</v>
      </c>
      <c r="F112" s="150"/>
      <c r="G112" s="123">
        <v>16625</v>
      </c>
      <c r="H112" s="137"/>
    </row>
    <row r="113" spans="2:8" ht="15.75" x14ac:dyDescent="0.25">
      <c r="B113" s="151"/>
      <c r="C113" s="140"/>
      <c r="D113" s="141"/>
      <c r="E113" s="120"/>
      <c r="F113" s="118"/>
      <c r="G113" s="118"/>
      <c r="H113" s="137"/>
    </row>
    <row r="114" spans="2:8" ht="31.5" customHeight="1" x14ac:dyDescent="0.25">
      <c r="B114" s="211" t="s">
        <v>162</v>
      </c>
      <c r="C114" s="211"/>
      <c r="D114" s="211"/>
      <c r="E114" s="142" t="s">
        <v>163</v>
      </c>
      <c r="F114" s="143">
        <f>F115+F122+F132</f>
        <v>0</v>
      </c>
      <c r="G114" s="143">
        <f>G115+G132</f>
        <v>34511.189999999995</v>
      </c>
      <c r="H114" s="144" t="e">
        <f t="shared" ref="H114:H117" si="10">G114/F114*100</f>
        <v>#DIV/0!</v>
      </c>
    </row>
    <row r="115" spans="2:8" ht="15.75" x14ac:dyDescent="0.25">
      <c r="B115" s="208">
        <v>56111</v>
      </c>
      <c r="C115" s="209"/>
      <c r="D115" s="210"/>
      <c r="E115" s="145" t="s">
        <v>164</v>
      </c>
      <c r="F115" s="146">
        <f>F116</f>
        <v>0</v>
      </c>
      <c r="G115" s="146">
        <f>G116</f>
        <v>32785.619999999995</v>
      </c>
      <c r="H115" s="147" t="e">
        <f t="shared" si="10"/>
        <v>#DIV/0!</v>
      </c>
    </row>
    <row r="116" spans="2:8" ht="15.75" x14ac:dyDescent="0.25">
      <c r="B116" s="205">
        <v>3</v>
      </c>
      <c r="C116" s="206"/>
      <c r="D116" s="207"/>
      <c r="E116" s="78" t="s">
        <v>4</v>
      </c>
      <c r="F116" s="148">
        <f>F117+F123</f>
        <v>0</v>
      </c>
      <c r="G116" s="148">
        <f>G117+G123</f>
        <v>32785.619999999995</v>
      </c>
      <c r="H116" s="133" t="e">
        <f t="shared" si="10"/>
        <v>#DIV/0!</v>
      </c>
    </row>
    <row r="117" spans="2:8" ht="15.75" x14ac:dyDescent="0.25">
      <c r="B117" s="205">
        <v>31</v>
      </c>
      <c r="C117" s="206"/>
      <c r="D117" s="207"/>
      <c r="E117" s="102" t="s">
        <v>5</v>
      </c>
      <c r="F117" s="156"/>
      <c r="G117" s="156">
        <f>G118+G121</f>
        <v>24990.089999999997</v>
      </c>
      <c r="H117" s="133" t="e">
        <f t="shared" si="10"/>
        <v>#DIV/0!</v>
      </c>
    </row>
    <row r="118" spans="2:8" ht="15.75" x14ac:dyDescent="0.25">
      <c r="B118" s="201">
        <v>311</v>
      </c>
      <c r="C118" s="201"/>
      <c r="D118" s="201"/>
      <c r="E118" s="104" t="s">
        <v>35</v>
      </c>
      <c r="F118" s="82"/>
      <c r="G118" s="82">
        <f>G119+G120</f>
        <v>21450.719999999998</v>
      </c>
      <c r="H118" s="137"/>
    </row>
    <row r="119" spans="2:8" ht="15.75" x14ac:dyDescent="0.25">
      <c r="B119" s="205">
        <v>3111</v>
      </c>
      <c r="C119" s="206"/>
      <c r="D119" s="207"/>
      <c r="E119" s="104" t="s">
        <v>36</v>
      </c>
      <c r="F119" s="82"/>
      <c r="G119" s="82">
        <v>21253.37</v>
      </c>
      <c r="H119" s="137"/>
    </row>
    <row r="120" spans="2:8" ht="15.75" x14ac:dyDescent="0.25">
      <c r="B120" s="139">
        <v>3114</v>
      </c>
      <c r="C120" s="140"/>
      <c r="D120" s="141"/>
      <c r="E120" s="116" t="s">
        <v>71</v>
      </c>
      <c r="F120" s="82"/>
      <c r="G120" s="82">
        <v>197.35</v>
      </c>
      <c r="H120" s="137"/>
    </row>
    <row r="121" spans="2:8" ht="15.75" x14ac:dyDescent="0.25">
      <c r="B121" s="139">
        <v>313</v>
      </c>
      <c r="C121" s="140"/>
      <c r="D121" s="141"/>
      <c r="E121" s="85" t="s">
        <v>74</v>
      </c>
      <c r="F121" s="82"/>
      <c r="G121" s="82">
        <f>G122</f>
        <v>3539.37</v>
      </c>
      <c r="H121" s="137"/>
    </row>
    <row r="122" spans="2:8" ht="15.75" x14ac:dyDescent="0.25">
      <c r="B122" s="139">
        <v>3132</v>
      </c>
      <c r="C122" s="140"/>
      <c r="D122" s="141"/>
      <c r="E122" s="85" t="s">
        <v>73</v>
      </c>
      <c r="F122" s="82"/>
      <c r="G122" s="82">
        <v>3539.37</v>
      </c>
      <c r="H122" s="137"/>
    </row>
    <row r="123" spans="2:8" ht="15.75" x14ac:dyDescent="0.25">
      <c r="B123" s="139">
        <v>32</v>
      </c>
      <c r="C123" s="140"/>
      <c r="D123" s="141"/>
      <c r="E123" s="104" t="s">
        <v>12</v>
      </c>
      <c r="F123" s="156"/>
      <c r="G123" s="156">
        <f>G124+G128+G130</f>
        <v>7795.5300000000007</v>
      </c>
      <c r="H123" s="133" t="e">
        <f t="shared" ref="H123" si="11">G123/F123*100</f>
        <v>#DIV/0!</v>
      </c>
    </row>
    <row r="124" spans="2:8" ht="15.75" x14ac:dyDescent="0.25">
      <c r="B124" s="139">
        <v>321</v>
      </c>
      <c r="C124" s="140"/>
      <c r="D124" s="141"/>
      <c r="E124" s="104" t="s">
        <v>37</v>
      </c>
      <c r="F124" s="82"/>
      <c r="G124" s="82">
        <f>G125+G126+G127</f>
        <v>3930.21</v>
      </c>
      <c r="H124" s="137"/>
    </row>
    <row r="125" spans="2:8" ht="15.75" x14ac:dyDescent="0.25">
      <c r="B125" s="139">
        <v>3211</v>
      </c>
      <c r="C125" s="140"/>
      <c r="D125" s="141"/>
      <c r="E125" s="104" t="s">
        <v>38</v>
      </c>
      <c r="F125" s="82"/>
      <c r="G125" s="82">
        <v>48.45</v>
      </c>
      <c r="H125" s="137"/>
    </row>
    <row r="126" spans="2:8" ht="31.5" x14ac:dyDescent="0.25">
      <c r="B126" s="151">
        <v>3212</v>
      </c>
      <c r="C126" s="140"/>
      <c r="D126" s="141"/>
      <c r="E126" s="106" t="s">
        <v>75</v>
      </c>
      <c r="F126" s="82"/>
      <c r="G126" s="82">
        <v>1221.76</v>
      </c>
      <c r="H126" s="137"/>
    </row>
    <row r="127" spans="2:8" ht="15.75" x14ac:dyDescent="0.25">
      <c r="B127" s="151">
        <v>3213</v>
      </c>
      <c r="C127" s="140"/>
      <c r="D127" s="141"/>
      <c r="E127" s="85" t="s">
        <v>76</v>
      </c>
      <c r="F127" s="150"/>
      <c r="G127" s="82">
        <v>2660</v>
      </c>
      <c r="H127" s="137"/>
    </row>
    <row r="128" spans="2:8" ht="15.75" x14ac:dyDescent="0.25">
      <c r="B128" s="205">
        <v>322</v>
      </c>
      <c r="C128" s="206"/>
      <c r="D128" s="207"/>
      <c r="E128" s="106" t="s">
        <v>77</v>
      </c>
      <c r="F128" s="118"/>
      <c r="G128" s="118">
        <f>G129</f>
        <v>65.319999999999993</v>
      </c>
      <c r="H128" s="137"/>
    </row>
    <row r="129" spans="2:8" ht="15.75" x14ac:dyDescent="0.25">
      <c r="B129" s="205">
        <v>3222</v>
      </c>
      <c r="C129" s="206"/>
      <c r="D129" s="207"/>
      <c r="E129" s="106" t="s">
        <v>79</v>
      </c>
      <c r="F129" s="82"/>
      <c r="G129" s="82">
        <v>65.319999999999993</v>
      </c>
      <c r="H129" s="137"/>
    </row>
    <row r="130" spans="2:8" ht="15.75" x14ac:dyDescent="0.25">
      <c r="B130" s="151">
        <v>323</v>
      </c>
      <c r="C130" s="140"/>
      <c r="D130" s="141"/>
      <c r="E130" s="85" t="s">
        <v>84</v>
      </c>
      <c r="F130" s="118"/>
      <c r="G130" s="118">
        <f>G131</f>
        <v>3800</v>
      </c>
      <c r="H130" s="137"/>
    </row>
    <row r="131" spans="2:8" ht="15.75" x14ac:dyDescent="0.25">
      <c r="B131" s="151">
        <v>3237</v>
      </c>
      <c r="C131" s="140"/>
      <c r="D131" s="141"/>
      <c r="E131" s="120" t="s">
        <v>91</v>
      </c>
      <c r="F131" s="82"/>
      <c r="G131" s="121">
        <v>3800</v>
      </c>
      <c r="H131" s="137"/>
    </row>
    <row r="132" spans="2:8" ht="15.75" x14ac:dyDescent="0.25">
      <c r="B132" s="208">
        <v>12</v>
      </c>
      <c r="C132" s="209"/>
      <c r="D132" s="210"/>
      <c r="E132" s="145" t="s">
        <v>165</v>
      </c>
      <c r="F132" s="146">
        <f>F133</f>
        <v>0</v>
      </c>
      <c r="G132" s="146">
        <f>G133</f>
        <v>1725.57</v>
      </c>
      <c r="H132" s="147" t="e">
        <f t="shared" ref="H132:H134" si="12">G132/F132*100</f>
        <v>#DIV/0!</v>
      </c>
    </row>
    <row r="133" spans="2:8" ht="15.75" x14ac:dyDescent="0.25">
      <c r="B133" s="205">
        <v>3</v>
      </c>
      <c r="C133" s="206"/>
      <c r="D133" s="207"/>
      <c r="E133" s="78" t="s">
        <v>4</v>
      </c>
      <c r="F133" s="148">
        <f>F134+F140</f>
        <v>0</v>
      </c>
      <c r="G133" s="148">
        <f>G134+G140</f>
        <v>1725.57</v>
      </c>
      <c r="H133" s="133" t="e">
        <f t="shared" si="12"/>
        <v>#DIV/0!</v>
      </c>
    </row>
    <row r="134" spans="2:8" ht="15.75" x14ac:dyDescent="0.25">
      <c r="B134" s="205">
        <v>31</v>
      </c>
      <c r="C134" s="206"/>
      <c r="D134" s="207"/>
      <c r="E134" s="102" t="s">
        <v>5</v>
      </c>
      <c r="F134" s="156"/>
      <c r="G134" s="156">
        <f>G135+G138</f>
        <v>1315.28</v>
      </c>
      <c r="H134" s="133" t="e">
        <f t="shared" si="12"/>
        <v>#DIV/0!</v>
      </c>
    </row>
    <row r="135" spans="2:8" ht="15.75" x14ac:dyDescent="0.25">
      <c r="B135" s="201">
        <v>311</v>
      </c>
      <c r="C135" s="201"/>
      <c r="D135" s="201"/>
      <c r="E135" s="104" t="s">
        <v>35</v>
      </c>
      <c r="F135" s="82"/>
      <c r="G135" s="82">
        <f>G136+G137</f>
        <v>1129</v>
      </c>
      <c r="H135" s="137"/>
    </row>
    <row r="136" spans="2:8" ht="15.75" x14ac:dyDescent="0.25">
      <c r="B136" s="205">
        <v>3111</v>
      </c>
      <c r="C136" s="206"/>
      <c r="D136" s="207"/>
      <c r="E136" s="104" t="s">
        <v>36</v>
      </c>
      <c r="F136" s="82"/>
      <c r="G136" s="82">
        <v>1118.6099999999999</v>
      </c>
      <c r="H136" s="137"/>
    </row>
    <row r="137" spans="2:8" ht="15.75" x14ac:dyDescent="0.25">
      <c r="B137" s="139">
        <v>3114</v>
      </c>
      <c r="C137" s="140"/>
      <c r="D137" s="141"/>
      <c r="E137" s="116" t="s">
        <v>71</v>
      </c>
      <c r="F137" s="82"/>
      <c r="G137" s="82">
        <v>10.39</v>
      </c>
      <c r="H137" s="137"/>
    </row>
    <row r="138" spans="2:8" ht="15.75" x14ac:dyDescent="0.25">
      <c r="B138" s="139">
        <v>313</v>
      </c>
      <c r="C138" s="140"/>
      <c r="D138" s="141"/>
      <c r="E138" s="85" t="s">
        <v>74</v>
      </c>
      <c r="F138" s="82"/>
      <c r="G138" s="82">
        <f>G139</f>
        <v>186.28</v>
      </c>
      <c r="H138" s="137"/>
    </row>
    <row r="139" spans="2:8" ht="15.75" x14ac:dyDescent="0.25">
      <c r="B139" s="139">
        <v>3132</v>
      </c>
      <c r="C139" s="140"/>
      <c r="D139" s="141"/>
      <c r="E139" s="85" t="s">
        <v>73</v>
      </c>
      <c r="F139" s="82"/>
      <c r="G139" s="82">
        <v>186.28</v>
      </c>
      <c r="H139" s="137"/>
    </row>
    <row r="140" spans="2:8" ht="15.75" x14ac:dyDescent="0.25">
      <c r="B140" s="139">
        <v>32</v>
      </c>
      <c r="C140" s="140"/>
      <c r="D140" s="141"/>
      <c r="E140" s="104" t="s">
        <v>12</v>
      </c>
      <c r="F140" s="156"/>
      <c r="G140" s="156">
        <f>G141+G145+G147</f>
        <v>410.28999999999996</v>
      </c>
      <c r="H140" s="133" t="e">
        <f t="shared" ref="H140" si="13">G140/F140*100</f>
        <v>#DIV/0!</v>
      </c>
    </row>
    <row r="141" spans="2:8" ht="15.75" x14ac:dyDescent="0.25">
      <c r="B141" s="139">
        <v>321</v>
      </c>
      <c r="C141" s="140"/>
      <c r="D141" s="141"/>
      <c r="E141" s="104" t="s">
        <v>37</v>
      </c>
      <c r="F141" s="82"/>
      <c r="G141" s="82">
        <f>G142+G143+G144</f>
        <v>206.85</v>
      </c>
      <c r="H141" s="137"/>
    </row>
    <row r="142" spans="2:8" ht="15.75" x14ac:dyDescent="0.25">
      <c r="B142" s="139">
        <v>3211</v>
      </c>
      <c r="C142" s="140"/>
      <c r="D142" s="141"/>
      <c r="E142" s="104" t="s">
        <v>38</v>
      </c>
      <c r="F142" s="82"/>
      <c r="G142" s="82">
        <v>2.5499999999999998</v>
      </c>
      <c r="H142" s="137"/>
    </row>
    <row r="143" spans="2:8" ht="31.5" x14ac:dyDescent="0.25">
      <c r="B143" s="151">
        <v>3212</v>
      </c>
      <c r="C143" s="140"/>
      <c r="D143" s="141"/>
      <c r="E143" s="106" t="s">
        <v>75</v>
      </c>
      <c r="F143" s="82"/>
      <c r="G143" s="82">
        <v>64.3</v>
      </c>
      <c r="H143" s="137"/>
    </row>
    <row r="144" spans="2:8" ht="15.75" x14ac:dyDescent="0.25">
      <c r="B144" s="151">
        <v>3213</v>
      </c>
      <c r="C144" s="140"/>
      <c r="D144" s="141"/>
      <c r="E144" s="85" t="s">
        <v>76</v>
      </c>
      <c r="F144" s="150"/>
      <c r="G144" s="82">
        <v>140</v>
      </c>
      <c r="H144" s="137"/>
    </row>
    <row r="145" spans="2:8" ht="15.75" x14ac:dyDescent="0.25">
      <c r="B145" s="205">
        <v>322</v>
      </c>
      <c r="C145" s="206"/>
      <c r="D145" s="207"/>
      <c r="E145" s="106" t="s">
        <v>77</v>
      </c>
      <c r="F145" s="118"/>
      <c r="G145" s="118">
        <f>G146</f>
        <v>3.44</v>
      </c>
      <c r="H145" s="137"/>
    </row>
    <row r="146" spans="2:8" ht="15.75" x14ac:dyDescent="0.25">
      <c r="B146" s="205">
        <v>3222</v>
      </c>
      <c r="C146" s="206"/>
      <c r="D146" s="207"/>
      <c r="E146" s="106" t="s">
        <v>79</v>
      </c>
      <c r="F146" s="82"/>
      <c r="G146" s="82">
        <v>3.44</v>
      </c>
      <c r="H146" s="137"/>
    </row>
    <row r="147" spans="2:8" ht="15.75" x14ac:dyDescent="0.25">
      <c r="B147" s="151">
        <v>323</v>
      </c>
      <c r="C147" s="140"/>
      <c r="D147" s="141"/>
      <c r="E147" s="85" t="s">
        <v>84</v>
      </c>
      <c r="F147" s="118"/>
      <c r="G147" s="118">
        <f>G148+G149+G150+G151+G152+G153+G154+G155+G156</f>
        <v>200</v>
      </c>
      <c r="H147" s="137"/>
    </row>
    <row r="148" spans="2:8" ht="15.75" x14ac:dyDescent="0.25">
      <c r="B148" s="151">
        <v>3237</v>
      </c>
      <c r="C148" s="140"/>
      <c r="D148" s="141"/>
      <c r="E148" s="120" t="s">
        <v>91</v>
      </c>
      <c r="F148" s="82"/>
      <c r="G148" s="121">
        <v>200</v>
      </c>
      <c r="H148" s="137"/>
    </row>
  </sheetData>
  <mergeCells count="48">
    <mergeCell ref="B145:D145"/>
    <mergeCell ref="B146:D146"/>
    <mergeCell ref="B107:D107"/>
    <mergeCell ref="B108:D108"/>
    <mergeCell ref="B132:D132"/>
    <mergeCell ref="B133:D133"/>
    <mergeCell ref="B134:D134"/>
    <mergeCell ref="B135:D135"/>
    <mergeCell ref="B136:D136"/>
    <mergeCell ref="B119:D119"/>
    <mergeCell ref="B128:D128"/>
    <mergeCell ref="B129:D129"/>
    <mergeCell ref="B114:D114"/>
    <mergeCell ref="B115:D115"/>
    <mergeCell ref="B116:D116"/>
    <mergeCell ref="B117:D117"/>
    <mergeCell ref="B118:D118"/>
    <mergeCell ref="B86:D86"/>
    <mergeCell ref="B87:D87"/>
    <mergeCell ref="B88:D88"/>
    <mergeCell ref="B89:D89"/>
    <mergeCell ref="B99:D99"/>
    <mergeCell ref="B101:D101"/>
    <mergeCell ref="B96:D96"/>
    <mergeCell ref="B97:D97"/>
    <mergeCell ref="B98:D98"/>
    <mergeCell ref="B21:D21"/>
    <mergeCell ref="B22:D22"/>
    <mergeCell ref="B23:D23"/>
    <mergeCell ref="B63:D63"/>
    <mergeCell ref="B64:D64"/>
    <mergeCell ref="B78:D78"/>
    <mergeCell ref="B85:D85"/>
    <mergeCell ref="B80:D80"/>
    <mergeCell ref="B79:D79"/>
    <mergeCell ref="B81:D81"/>
    <mergeCell ref="B82:D82"/>
    <mergeCell ref="B83:D83"/>
    <mergeCell ref="B4:H4"/>
    <mergeCell ref="B6:E6"/>
    <mergeCell ref="B7:E7"/>
    <mergeCell ref="B20:D20"/>
    <mergeCell ref="B2:H2"/>
    <mergeCell ref="B8:D8"/>
    <mergeCell ref="B18:D18"/>
    <mergeCell ref="B17:D17"/>
    <mergeCell ref="B19:D19"/>
    <mergeCell ref="B16:D16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Ana Ivanović</cp:lastModifiedBy>
  <cp:lastPrinted>2026-07-30T09:43:27Z</cp:lastPrinted>
  <dcterms:created xsi:type="dcterms:W3CDTF">2022-08-12T12:51:27Z</dcterms:created>
  <dcterms:modified xsi:type="dcterms:W3CDTF">2026-07-30T09:43:39Z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